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deoleo\Desktop\INFORME MENSUAL 2017\"/>
    </mc:Choice>
  </mc:AlternateContent>
  <bookViews>
    <workbookView xWindow="0" yWindow="0" windowWidth="24000" windowHeight="9435" firstSheet="13" activeTab="13"/>
  </bookViews>
  <sheets>
    <sheet name="ENERO" sheetId="21" state="hidden" r:id="rId1"/>
    <sheet name="FEBRERO" sheetId="22" state="hidden" r:id="rId2"/>
    <sheet name="ABRIL" sheetId="23" state="hidden" r:id="rId3"/>
    <sheet name="MAYO" sheetId="24" state="hidden" r:id="rId4"/>
    <sheet name="JUNIO" sheetId="25" state="hidden" r:id="rId5"/>
    <sheet name="JULIO" sheetId="26" state="hidden" r:id="rId6"/>
    <sheet name="AGOSTO" sheetId="27" state="hidden" r:id="rId7"/>
    <sheet name="SEPTIEMBRE" sheetId="28" state="hidden" r:id="rId8"/>
    <sheet name="NOVIEMBRE" sheetId="29" state="hidden" r:id="rId9"/>
    <sheet name="ENERO-17" sheetId="30" state="hidden" r:id="rId10"/>
    <sheet name="FEBRERO-17" sheetId="31" state="hidden" r:id="rId11"/>
    <sheet name="MARZO-17" sheetId="32" state="hidden" r:id="rId12"/>
    <sheet name="ABRIL -17" sheetId="33" state="hidden" r:id="rId13"/>
    <sheet name="MAYO-17" sheetId="34" r:id="rId1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34" l="1"/>
  <c r="F11" i="34"/>
  <c r="F12" i="34"/>
  <c r="F13" i="34" s="1"/>
  <c r="F10" i="34"/>
  <c r="E17" i="34"/>
  <c r="F9" i="34"/>
  <c r="F8" i="34"/>
  <c r="E16" i="33" l="1"/>
  <c r="F10" i="33"/>
  <c r="F11" i="33" s="1"/>
  <c r="F12" i="33" s="1"/>
  <c r="F13" i="33" s="1"/>
  <c r="F11" i="32" l="1"/>
  <c r="F12" i="32" s="1"/>
  <c r="F13" i="32" s="1"/>
  <c r="F14" i="32" s="1"/>
  <c r="F15" i="32" s="1"/>
  <c r="F16" i="32" s="1"/>
  <c r="F17" i="32" s="1"/>
  <c r="F18" i="32" s="1"/>
  <c r="F19" i="32" s="1"/>
  <c r="F20" i="32" s="1"/>
  <c r="F10" i="32"/>
  <c r="F21" i="32" l="1"/>
  <c r="F22" i="32" s="1"/>
  <c r="E23" i="32"/>
  <c r="E18" i="31" l="1"/>
  <c r="F10" i="31"/>
  <c r="F11" i="31" s="1"/>
  <c r="F12" i="31" s="1"/>
  <c r="F13" i="31" s="1"/>
  <c r="F14" i="31" s="1"/>
  <c r="F15" i="31" s="1"/>
  <c r="F16" i="31" s="1"/>
  <c r="F17" i="31" s="1"/>
  <c r="E21" i="30" l="1"/>
  <c r="F9" i="30" l="1"/>
  <c r="F10" i="30" s="1"/>
  <c r="F11" i="30" s="1"/>
  <c r="F12" i="30" s="1"/>
  <c r="F13" i="30" s="1"/>
  <c r="F14" i="30" s="1"/>
  <c r="F15" i="30" s="1"/>
  <c r="F16" i="30" s="1"/>
  <c r="F17" i="30" s="1"/>
  <c r="F18" i="30" s="1"/>
  <c r="F19" i="30" s="1"/>
  <c r="F20" i="30" s="1"/>
  <c r="E20" i="29" l="1"/>
  <c r="F10" i="29"/>
  <c r="F11" i="29" s="1"/>
  <c r="F12" i="29" s="1"/>
  <c r="F13" i="29" s="1"/>
  <c r="F14" i="29" s="1"/>
  <c r="F15" i="29" s="1"/>
  <c r="F16" i="29" s="1"/>
  <c r="F17" i="29" l="1"/>
  <c r="F18" i="29" s="1"/>
  <c r="F19" i="29" s="1"/>
  <c r="F10" i="28"/>
  <c r="F11" i="28" s="1"/>
  <c r="F12" i="28" s="1"/>
  <c r="F13" i="28" s="1"/>
  <c r="F14" i="28" s="1"/>
  <c r="F15" i="28" s="1"/>
  <c r="F16" i="28" s="1"/>
  <c r="F17" i="28" s="1"/>
  <c r="F18" i="28" s="1"/>
  <c r="F19" i="28" s="1"/>
  <c r="F20" i="28" s="1"/>
  <c r="F21" i="28" s="1"/>
  <c r="F22" i="28" s="1"/>
  <c r="F23" i="28" s="1"/>
  <c r="F24" i="28" s="1"/>
  <c r="E25" i="28"/>
  <c r="E18" i="27" l="1"/>
  <c r="F9" i="27"/>
  <c r="F10" i="27" s="1"/>
  <c r="F11" i="27" s="1"/>
  <c r="F12" i="27" s="1"/>
  <c r="F13" i="27" s="1"/>
  <c r="F14" i="27" s="1"/>
  <c r="F15" i="27" s="1"/>
  <c r="F16" i="27" s="1"/>
  <c r="F17" i="27" s="1"/>
  <c r="E18" i="26" l="1"/>
  <c r="F9" i="26"/>
  <c r="F10" i="26" s="1"/>
  <c r="F11" i="26" s="1"/>
  <c r="F12" i="26" s="1"/>
  <c r="F13" i="26" s="1"/>
  <c r="F14" i="26" l="1"/>
  <c r="F15" i="26" s="1"/>
  <c r="F16" i="26" s="1"/>
  <c r="F17" i="26" s="1"/>
  <c r="E27" i="25"/>
  <c r="F9" i="25"/>
  <c r="F10" i="25" s="1"/>
  <c r="F11" i="25" s="1"/>
  <c r="F12" i="25" s="1"/>
  <c r="F13" i="25" s="1"/>
  <c r="F14" i="25" s="1"/>
  <c r="F15" i="25" s="1"/>
  <c r="F16" i="25" s="1"/>
  <c r="F17" i="25" s="1"/>
  <c r="F18" i="25" s="1"/>
  <c r="F19" i="25" s="1"/>
  <c r="F20" i="25" s="1"/>
  <c r="F21" i="25" s="1"/>
  <c r="F22" i="25" s="1"/>
  <c r="F23" i="25" s="1"/>
  <c r="F24" i="25" s="1"/>
  <c r="F25" i="25" s="1"/>
  <c r="F26" i="25" s="1"/>
  <c r="E27" i="24" l="1"/>
  <c r="F9" i="24"/>
  <c r="F10" i="24" s="1"/>
  <c r="F11" i="24" s="1"/>
  <c r="F12" i="24" s="1"/>
  <c r="F13" i="24" s="1"/>
  <c r="F14" i="24" s="1"/>
  <c r="F15" i="24" s="1"/>
  <c r="F16" i="24" s="1"/>
  <c r="F17" i="24" s="1"/>
  <c r="F18" i="24" s="1"/>
  <c r="F19" i="24" s="1"/>
  <c r="F20" i="24" s="1"/>
  <c r="F21" i="24" s="1"/>
  <c r="F22" i="24" s="1"/>
  <c r="F23" i="24" s="1"/>
  <c r="F24" i="24" s="1"/>
  <c r="F25" i="24" s="1"/>
  <c r="F26" i="24" l="1"/>
  <c r="E17" i="23"/>
  <c r="F9" i="23"/>
  <c r="F10" i="23" l="1"/>
  <c r="F11" i="23" s="1"/>
  <c r="F12" i="23" s="1"/>
  <c r="F13" i="23" s="1"/>
  <c r="F14" i="23" s="1"/>
  <c r="F15" i="23" s="1"/>
  <c r="F16" i="23" s="1"/>
  <c r="F8" i="22" l="1"/>
  <c r="F9" i="22" l="1"/>
  <c r="F10" i="22" s="1"/>
  <c r="F11" i="22" s="1"/>
  <c r="F12" i="22" s="1"/>
  <c r="F13" i="22" s="1"/>
  <c r="F14" i="22" s="1"/>
  <c r="F15" i="22" s="1"/>
  <c r="F16" i="22" s="1"/>
  <c r="F17" i="22" s="1"/>
  <c r="F18" i="22" s="1"/>
  <c r="F19" i="22" s="1"/>
  <c r="F20" i="22" s="1"/>
  <c r="F21" i="22" s="1"/>
  <c r="F22" i="22" s="1"/>
  <c r="F23" i="22" s="1"/>
  <c r="F24" i="22" s="1"/>
  <c r="F25" i="22" s="1"/>
  <c r="F26" i="22" s="1"/>
  <c r="F27" i="22" s="1"/>
  <c r="F28" i="22" s="1"/>
  <c r="E29" i="22" l="1"/>
  <c r="E23" i="21" l="1"/>
  <c r="F12" i="21" l="1"/>
  <c r="F13" i="21" s="1"/>
  <c r="F14" i="21" s="1"/>
  <c r="F15" i="21" s="1"/>
  <c r="F16" i="21" s="1"/>
  <c r="F17" i="21" s="1"/>
  <c r="F18" i="21" s="1"/>
  <c r="F19" i="21" s="1"/>
  <c r="F20" i="21" s="1"/>
  <c r="F21" i="21" s="1"/>
  <c r="F22" i="21" s="1"/>
</calcChain>
</file>

<file path=xl/sharedStrings.xml><?xml version="1.0" encoding="utf-8"?>
<sst xmlns="http://schemas.openxmlformats.org/spreadsheetml/2006/main" count="461" uniqueCount="275">
  <si>
    <t>DEPOSITOS</t>
  </si>
  <si>
    <t>CARGOS A VALOR</t>
  </si>
  <si>
    <t>BALANCE</t>
  </si>
  <si>
    <t>FECHA</t>
  </si>
  <si>
    <t>No. DE CHEQUE</t>
  </si>
  <si>
    <t xml:space="preserve">BENEFICIARIO                             </t>
  </si>
  <si>
    <t>Transferencia Bancaria</t>
  </si>
  <si>
    <t xml:space="preserve">    Ministerio de Hacienda</t>
  </si>
  <si>
    <r>
      <t xml:space="preserve">                 DIRECCIÓN GENERAL DE CONTRATACIONES PÚBLICAS</t>
    </r>
    <r>
      <rPr>
        <b/>
        <sz val="11"/>
        <color theme="1"/>
        <rFont val="Calibri"/>
        <family val="2"/>
        <scheme val="minor"/>
      </rPr>
      <t xml:space="preserve"> </t>
    </r>
  </si>
  <si>
    <t>Grupo Astro</t>
  </si>
  <si>
    <t>Comisiones y Gastos Bancarios</t>
  </si>
  <si>
    <t>Soluciones Corporativas</t>
  </si>
  <si>
    <t>Rosa E. Salcedo</t>
  </si>
  <si>
    <t xml:space="preserve"> </t>
  </si>
  <si>
    <t>Balance anterior al 31/12/2015</t>
  </si>
  <si>
    <t>318</t>
  </si>
  <si>
    <t>320</t>
  </si>
  <si>
    <t>321</t>
  </si>
  <si>
    <t>322</t>
  </si>
  <si>
    <t>323</t>
  </si>
  <si>
    <t>324</t>
  </si>
  <si>
    <t>Clickteck</t>
  </si>
  <si>
    <t>Reposicion Caja Chica</t>
  </si>
  <si>
    <t>Felix A. Santana</t>
  </si>
  <si>
    <t>Mudanzas Dominicanas</t>
  </si>
  <si>
    <t>Enriquez Martinez</t>
  </si>
  <si>
    <t>326</t>
  </si>
  <si>
    <t>328</t>
  </si>
  <si>
    <t>329</t>
  </si>
  <si>
    <t>ENERO</t>
  </si>
  <si>
    <t>Total de Cheques Emitidos</t>
  </si>
  <si>
    <t>FEBRERO</t>
  </si>
  <si>
    <t>OOO331</t>
  </si>
  <si>
    <t>OOO332</t>
  </si>
  <si>
    <t>OOO333</t>
  </si>
  <si>
    <t>OOO334</t>
  </si>
  <si>
    <t>OOO335</t>
  </si>
  <si>
    <t>OOO336</t>
  </si>
  <si>
    <t>OOO337</t>
  </si>
  <si>
    <t>OOO338</t>
  </si>
  <si>
    <t>OOO340</t>
  </si>
  <si>
    <t>OOO341</t>
  </si>
  <si>
    <t>OOO342</t>
  </si>
  <si>
    <t>OOO343</t>
  </si>
  <si>
    <t>OOO344</t>
  </si>
  <si>
    <t>OOO345</t>
  </si>
  <si>
    <t>OOO346</t>
  </si>
  <si>
    <t>OOO347</t>
  </si>
  <si>
    <t>OOO348</t>
  </si>
  <si>
    <t>OOO349</t>
  </si>
  <si>
    <t>Colector de Impuestos Internos</t>
  </si>
  <si>
    <t>SS Bordados Premium</t>
  </si>
  <si>
    <t>Claribel de las Mercedes</t>
  </si>
  <si>
    <t>DM Scents &amp; Candle Shop</t>
  </si>
  <si>
    <t>Irving R. Batista</t>
  </si>
  <si>
    <t>Secundino Capellan</t>
  </si>
  <si>
    <t>Producciones Y Eventos Espinal A.</t>
  </si>
  <si>
    <t>Promociones Genericas &amp; Consultores</t>
  </si>
  <si>
    <t>Galaxia Computer</t>
  </si>
  <si>
    <t>Felix Ariel Santana</t>
  </si>
  <si>
    <t>Productive Business Solutions</t>
  </si>
  <si>
    <t>Autocamiones, S.A.</t>
  </si>
  <si>
    <t>Glant Food Company</t>
  </si>
  <si>
    <t>Enrique J. Martinez</t>
  </si>
  <si>
    <t>Mapas EAAR</t>
  </si>
  <si>
    <t>Refripartes, S.A.</t>
  </si>
  <si>
    <t>Balance anterior al 31/01/2016</t>
  </si>
  <si>
    <t>Anulacion Cheque No. 000321</t>
  </si>
  <si>
    <t>Balance anterior al 31/03/2016</t>
  </si>
  <si>
    <t>000362</t>
  </si>
  <si>
    <t>000363</t>
  </si>
  <si>
    <t>000364</t>
  </si>
  <si>
    <t>000365</t>
  </si>
  <si>
    <t>000366</t>
  </si>
  <si>
    <t>Leasing de la Hispaniola</t>
  </si>
  <si>
    <t>Enriquez Martinez (Viaticos)</t>
  </si>
  <si>
    <t>Viamar, s.a</t>
  </si>
  <si>
    <t>Cheques Nulos No. 346-348</t>
  </si>
  <si>
    <t>ABRIL</t>
  </si>
  <si>
    <t>Balance anterior al 30/04/2016</t>
  </si>
  <si>
    <t>MAYO</t>
  </si>
  <si>
    <t>000370</t>
  </si>
  <si>
    <t>Carpas Dominicanas</t>
  </si>
  <si>
    <t>Veronica A. Carmona</t>
  </si>
  <si>
    <t>Maria A. Ramirez</t>
  </si>
  <si>
    <t>Carlos  Eusebio</t>
  </si>
  <si>
    <t>Clara  lusiano</t>
  </si>
  <si>
    <t>Impresora de Leon</t>
  </si>
  <si>
    <t>Productive Business Soltions</t>
  </si>
  <si>
    <t>Badia Legins Group</t>
  </si>
  <si>
    <t>Abastecimientos Diversos</t>
  </si>
  <si>
    <t>TFC Fondos Fed</t>
  </si>
  <si>
    <t>Soludiver Soluciones Diversas</t>
  </si>
  <si>
    <t>Kelvin Susana</t>
  </si>
  <si>
    <t>Peravia Motors</t>
  </si>
  <si>
    <t>000371</t>
  </si>
  <si>
    <t>000373</t>
  </si>
  <si>
    <t>000374</t>
  </si>
  <si>
    <t>000375</t>
  </si>
  <si>
    <t>000376</t>
  </si>
  <si>
    <t>000377</t>
  </si>
  <si>
    <t>000378</t>
  </si>
  <si>
    <t>000379</t>
  </si>
  <si>
    <t>000380</t>
  </si>
  <si>
    <t>000381</t>
  </si>
  <si>
    <t>000382</t>
  </si>
  <si>
    <t>000383</t>
  </si>
  <si>
    <t>000384</t>
  </si>
  <si>
    <t>000385</t>
  </si>
  <si>
    <t>000369</t>
  </si>
  <si>
    <t>Reyna L. Cornielle</t>
  </si>
  <si>
    <t>Balance anterior al 31/05/2016</t>
  </si>
  <si>
    <t>31/06/2016</t>
  </si>
  <si>
    <t>000388</t>
  </si>
  <si>
    <t>000389</t>
  </si>
  <si>
    <t>000390</t>
  </si>
  <si>
    <t>000391</t>
  </si>
  <si>
    <t>000392</t>
  </si>
  <si>
    <t>000393</t>
  </si>
  <si>
    <t>000394</t>
  </si>
  <si>
    <t>000395</t>
  </si>
  <si>
    <t>000396</t>
  </si>
  <si>
    <t>000397</t>
  </si>
  <si>
    <t>000398</t>
  </si>
  <si>
    <t>000400</t>
  </si>
  <si>
    <t>000401</t>
  </si>
  <si>
    <t>000402</t>
  </si>
  <si>
    <t>000403</t>
  </si>
  <si>
    <t>000404</t>
  </si>
  <si>
    <t>Caja Chica (Merly Mejia )</t>
  </si>
  <si>
    <t>Xiomari Veloz D" lujo Fiesta</t>
  </si>
  <si>
    <t>Colector I. Impuestos</t>
  </si>
  <si>
    <t>Antonio P. Almonte</t>
  </si>
  <si>
    <t>Viamar</t>
  </si>
  <si>
    <t>Delsa A. Acevedo</t>
  </si>
  <si>
    <t>Omar E. Bautista</t>
  </si>
  <si>
    <t>Magna Motors</t>
  </si>
  <si>
    <t>Desarrollo de Estrategias</t>
  </si>
  <si>
    <t>Padron Office Suppy</t>
  </si>
  <si>
    <t>Servicios Portatiles Dominicanos</t>
  </si>
  <si>
    <t>Autocamiones</t>
  </si>
  <si>
    <t>JUNIO</t>
  </si>
  <si>
    <t>JULIO</t>
  </si>
  <si>
    <t>Balance anterior al 30/06/2016</t>
  </si>
  <si>
    <t>000405</t>
  </si>
  <si>
    <t>000406</t>
  </si>
  <si>
    <t>000407</t>
  </si>
  <si>
    <t>000408</t>
  </si>
  <si>
    <t>000410</t>
  </si>
  <si>
    <t>Caja Chica (Julio Alcantara )</t>
  </si>
  <si>
    <t>Delta Comercial</t>
  </si>
  <si>
    <t>Enrique Martinez</t>
  </si>
  <si>
    <t>Irving Batista</t>
  </si>
  <si>
    <t>Colector Impuestos Internos</t>
  </si>
  <si>
    <t>000409</t>
  </si>
  <si>
    <t>Nulo</t>
  </si>
  <si>
    <t>Cheque Cancelado No.397</t>
  </si>
  <si>
    <t>000411</t>
  </si>
  <si>
    <t>ANMEPRO</t>
  </si>
  <si>
    <t>000412</t>
  </si>
  <si>
    <t>000413</t>
  </si>
  <si>
    <t>000414</t>
  </si>
  <si>
    <t>000415</t>
  </si>
  <si>
    <t>000416</t>
  </si>
  <si>
    <t>000417</t>
  </si>
  <si>
    <t>Regularizacion Caja Chica(Julio A.)</t>
  </si>
  <si>
    <t>Zoilo Caraballo</t>
  </si>
  <si>
    <t>Irving Batista ( Viaticos)</t>
  </si>
  <si>
    <t>Balance anterior al 31/07/2016</t>
  </si>
  <si>
    <t>AGOSTO</t>
  </si>
  <si>
    <t>SEPTIEMBRE</t>
  </si>
  <si>
    <t>Balance anterior al 31/08/2016</t>
  </si>
  <si>
    <t>000418</t>
  </si>
  <si>
    <t>000419</t>
  </si>
  <si>
    <t>000420</t>
  </si>
  <si>
    <t>000421</t>
  </si>
  <si>
    <t>000422</t>
  </si>
  <si>
    <t>000423</t>
  </si>
  <si>
    <t>000424</t>
  </si>
  <si>
    <t>000425</t>
  </si>
  <si>
    <t>000426</t>
  </si>
  <si>
    <t>000427</t>
  </si>
  <si>
    <t>000428</t>
  </si>
  <si>
    <t>000429</t>
  </si>
  <si>
    <t>000430</t>
  </si>
  <si>
    <t>000431</t>
  </si>
  <si>
    <t>Xiomari Veloz D Lujo Fiesta</t>
  </si>
  <si>
    <t xml:space="preserve">Productive Business Solutions </t>
  </si>
  <si>
    <t>Informatic</t>
  </si>
  <si>
    <t>Cecomsa</t>
  </si>
  <si>
    <t>Harold S. Cabrera</t>
  </si>
  <si>
    <t>Fundacion Dominicana de Ciegos</t>
  </si>
  <si>
    <t>Agua Planeta Azul</t>
  </si>
  <si>
    <t>Enrique J. Martinez ( viaticos )</t>
  </si>
  <si>
    <t>Quick Prit del Caribe</t>
  </si>
  <si>
    <t>OCTUBRE</t>
  </si>
  <si>
    <t>000441</t>
  </si>
  <si>
    <t>000442</t>
  </si>
  <si>
    <t>000443</t>
  </si>
  <si>
    <t>000444</t>
  </si>
  <si>
    <t>000445</t>
  </si>
  <si>
    <t>000446</t>
  </si>
  <si>
    <t>000447</t>
  </si>
  <si>
    <t>000448</t>
  </si>
  <si>
    <t>000449</t>
  </si>
  <si>
    <t>Balance anterior al 31/10/2016</t>
  </si>
  <si>
    <t>Edecanes Tours</t>
  </si>
  <si>
    <t>Irving Batista ( Viaticos )</t>
  </si>
  <si>
    <t>Julio A. Alcantara ( Caja Chica)</t>
  </si>
  <si>
    <t>Impregrafico Contreras</t>
  </si>
  <si>
    <t>José D. Calderon 8</t>
  </si>
  <si>
    <t>Antonio Villafaña</t>
  </si>
  <si>
    <t>Balance anterior al 31/12/2016</t>
  </si>
  <si>
    <t>000461</t>
  </si>
  <si>
    <t>000462</t>
  </si>
  <si>
    <t>000463</t>
  </si>
  <si>
    <t>000464</t>
  </si>
  <si>
    <t>000465</t>
  </si>
  <si>
    <t>000466</t>
  </si>
  <si>
    <t>000467</t>
  </si>
  <si>
    <t>000468</t>
  </si>
  <si>
    <t>000469</t>
  </si>
  <si>
    <t>000470</t>
  </si>
  <si>
    <t>Julio A. Alcantara (Caja Chica)</t>
  </si>
  <si>
    <t>Moto Maritza</t>
  </si>
  <si>
    <t>Secundino Capellan ( Viaticos)</t>
  </si>
  <si>
    <t>Inocencio Caraballo</t>
  </si>
  <si>
    <t>Joel Arturo Peña</t>
  </si>
  <si>
    <t>Francisco A. de Leon</t>
  </si>
  <si>
    <t>Irving Batista (Viaticos)</t>
  </si>
  <si>
    <t>000471</t>
  </si>
  <si>
    <t>000472</t>
  </si>
  <si>
    <t>000473</t>
  </si>
  <si>
    <t>000474</t>
  </si>
  <si>
    <t>000475</t>
  </si>
  <si>
    <t>000476</t>
  </si>
  <si>
    <t>000477</t>
  </si>
  <si>
    <t>Jorge O. Rodriguez (Viaticos)</t>
  </si>
  <si>
    <t>Balance anterior al 31/01/2017</t>
  </si>
  <si>
    <t>MARZO</t>
  </si>
  <si>
    <t>OOO478</t>
  </si>
  <si>
    <t>OOO479</t>
  </si>
  <si>
    <t>OOO480</t>
  </si>
  <si>
    <t>OOO481</t>
  </si>
  <si>
    <t>OOO482</t>
  </si>
  <si>
    <t>OOO483</t>
  </si>
  <si>
    <t>OOO484</t>
  </si>
  <si>
    <t>OOO485</t>
  </si>
  <si>
    <t>OOO486</t>
  </si>
  <si>
    <t>OOO487</t>
  </si>
  <si>
    <t>OOO488</t>
  </si>
  <si>
    <t>OOO489</t>
  </si>
  <si>
    <t>Juan Fco. Cordero ( Viaticos )</t>
  </si>
  <si>
    <t>Julia E. Tavarez ( Viaticos )</t>
  </si>
  <si>
    <t>Babaji C. Peñalo</t>
  </si>
  <si>
    <t>Talleres Santa Cruz</t>
  </si>
  <si>
    <t>Secundino Capellan ( Viaticos )</t>
  </si>
  <si>
    <t>Walquidia M. Cano</t>
  </si>
  <si>
    <t>Balance anterior al 28/02/2017</t>
  </si>
  <si>
    <t>Balance anterior al 31/03/2017</t>
  </si>
  <si>
    <t>490</t>
  </si>
  <si>
    <t>Colector de I. Internos</t>
  </si>
  <si>
    <t>491</t>
  </si>
  <si>
    <t>492</t>
  </si>
  <si>
    <t>493</t>
  </si>
  <si>
    <t>494</t>
  </si>
  <si>
    <t>495</t>
  </si>
  <si>
    <t>Balance anterior al 30/04/2017</t>
  </si>
  <si>
    <t>496</t>
  </si>
  <si>
    <t>Editora Listin Diario</t>
  </si>
  <si>
    <t xml:space="preserve">                     BENEFICIARIO                             </t>
  </si>
  <si>
    <t xml:space="preserve">                      BENEFICIARIO                             </t>
  </si>
  <si>
    <t>Secundino Capellan ( viaticos )</t>
  </si>
  <si>
    <t>Aneudys Ciriaco ( viaticos 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</si>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</sst>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Edwardian Script ITC"/>
      <family val="4"/>
    </font>
    <font>
      <b/>
      <sz val="11"/>
      <color theme="1"/>
      <name val="Century Gothic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rgb="FF0000FF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1"/>
      <color theme="1"/>
      <name val="Book Antiqua"/>
      <family val="1"/>
    </font>
    <font>
      <sz val="11"/>
      <name val="Book Antiqua"/>
      <family val="1"/>
    </font>
    <font>
      <b/>
      <sz val="11"/>
      <color theme="1"/>
      <name val="Book Antiqua"/>
      <family val="1"/>
    </font>
    <font>
      <sz val="22"/>
      <color theme="1"/>
      <name val="Edwardian Script ITC"/>
      <family val="4"/>
    </font>
    <font>
      <b/>
      <sz val="9"/>
      <name val="Arial"/>
      <family val="2"/>
    </font>
    <font>
      <sz val="9"/>
      <color rgb="FFFF0000"/>
      <name val="Arial"/>
      <family val="2"/>
    </font>
    <font>
      <sz val="11"/>
      <color rgb="FFFF0000"/>
      <name val="Book Antiqua"/>
      <family val="1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FF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Batang"/>
      <family val="1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33">
    <border>
      <left/>
      <right/>
      <top/>
      <bottom/>
      <diagonal/>
    </border>
    <border>
      <left style="medium">
        <color rgb="FF4F81BD"/>
      </left>
      <right/>
      <top style="medium">
        <color rgb="FF4F81BD"/>
      </top>
      <bottom/>
      <diagonal/>
    </border>
    <border>
      <left/>
      <right/>
      <top style="medium">
        <color rgb="FF4F81BD"/>
      </top>
      <bottom/>
      <diagonal/>
    </border>
    <border>
      <left/>
      <right/>
      <top/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/>
      <diagonal/>
    </border>
    <border>
      <left/>
      <right style="medium">
        <color rgb="FF4F81BD"/>
      </right>
      <top/>
      <bottom style="medium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4F81BD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4F81BD"/>
      </top>
      <bottom style="medium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4F81BD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4F81BD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4F81BD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2" fillId="0" borderId="0" xfId="0" applyNumberFormat="1" applyFont="1" applyAlignment="1">
      <alignment horizontal="center" vertical="center"/>
    </xf>
    <xf numFmtId="164" fontId="8" fillId="0" borderId="6" xfId="1" applyFont="1" applyBorder="1" applyAlignment="1">
      <alignment horizontal="right" vertical="center"/>
    </xf>
    <xf numFmtId="0" fontId="9" fillId="0" borderId="6" xfId="0" applyFont="1" applyBorder="1" applyAlignment="1">
      <alignment vertical="center"/>
    </xf>
    <xf numFmtId="14" fontId="11" fillId="2" borderId="9" xfId="0" applyNumberFormat="1" applyFont="1" applyFill="1" applyBorder="1"/>
    <xf numFmtId="0" fontId="5" fillId="3" borderId="1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14" fontId="10" fillId="0" borderId="1" xfId="0" applyNumberFormat="1" applyFont="1" applyBorder="1" applyAlignment="1">
      <alignment horizontal="left" vertical="center"/>
    </xf>
    <xf numFmtId="164" fontId="10" fillId="0" borderId="12" xfId="1" applyFont="1" applyBorder="1" applyAlignment="1">
      <alignment horizontal="right" vertical="center"/>
    </xf>
    <xf numFmtId="0" fontId="7" fillId="0" borderId="6" xfId="0" applyFont="1" applyBorder="1" applyAlignment="1">
      <alignment vertical="center"/>
    </xf>
    <xf numFmtId="164" fontId="7" fillId="0" borderId="13" xfId="1" applyFont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164" fontId="8" fillId="0" borderId="11" xfId="1" applyFont="1" applyBorder="1" applyAlignment="1">
      <alignment horizontal="right" vertical="center"/>
    </xf>
    <xf numFmtId="0" fontId="6" fillId="0" borderId="11" xfId="0" applyFont="1" applyBorder="1" applyAlignment="1">
      <alignment vertical="center"/>
    </xf>
    <xf numFmtId="164" fontId="10" fillId="0" borderId="8" xfId="1" applyFont="1" applyBorder="1" applyAlignment="1">
      <alignment horizontal="right" vertical="center"/>
    </xf>
    <xf numFmtId="164" fontId="10" fillId="0" borderId="0" xfId="1" applyFont="1" applyAlignment="1">
      <alignment vertical="center" wrapText="1"/>
    </xf>
    <xf numFmtId="49" fontId="11" fillId="2" borderId="10" xfId="0" applyNumberFormat="1" applyFont="1" applyFill="1" applyBorder="1" applyAlignment="1">
      <alignment horizontal="center"/>
    </xf>
    <xf numFmtId="0" fontId="7" fillId="0" borderId="7" xfId="0" applyFont="1" applyBorder="1" applyAlignment="1">
      <alignment vertical="center"/>
    </xf>
    <xf numFmtId="14" fontId="12" fillId="0" borderId="1" xfId="0" applyNumberFormat="1" applyFont="1" applyBorder="1" applyAlignment="1">
      <alignment horizontal="right" vertical="center"/>
    </xf>
    <xf numFmtId="4" fontId="8" fillId="2" borderId="10" xfId="0" applyNumberFormat="1" applyFont="1" applyFill="1" applyBorder="1" applyAlignment="1">
      <alignment horizontal="center"/>
    </xf>
    <xf numFmtId="4" fontId="13" fillId="2" borderId="10" xfId="0" applyNumberFormat="1" applyFont="1" applyFill="1" applyBorder="1" applyAlignment="1">
      <alignment horizontal="right"/>
    </xf>
    <xf numFmtId="49" fontId="11" fillId="2" borderId="14" xfId="0" applyNumberFormat="1" applyFont="1" applyFill="1" applyBorder="1" applyAlignment="1">
      <alignment horizontal="center"/>
    </xf>
    <xf numFmtId="4" fontId="11" fillId="2" borderId="6" xfId="0" applyNumberFormat="1" applyFont="1" applyFill="1" applyBorder="1" applyAlignment="1">
      <alignment horizontal="right"/>
    </xf>
    <xf numFmtId="4" fontId="11" fillId="2" borderId="10" xfId="0" applyNumberFormat="1" applyFont="1" applyFill="1" applyBorder="1" applyAlignment="1">
      <alignment horizontal="right"/>
    </xf>
    <xf numFmtId="0" fontId="14" fillId="0" borderId="0" xfId="0" applyFont="1"/>
    <xf numFmtId="4" fontId="13" fillId="2" borderId="6" xfId="0" applyNumberFormat="1" applyFont="1" applyFill="1" applyBorder="1" applyAlignment="1">
      <alignment horizontal="right"/>
    </xf>
    <xf numFmtId="164" fontId="10" fillId="0" borderId="16" xfId="1" applyFont="1" applyBorder="1" applyAlignment="1">
      <alignment horizontal="right" vertical="center"/>
    </xf>
    <xf numFmtId="14" fontId="12" fillId="0" borderId="6" xfId="0" applyNumberFormat="1" applyFont="1" applyBorder="1" applyAlignment="1">
      <alignment horizontal="right" vertical="center"/>
    </xf>
    <xf numFmtId="164" fontId="10" fillId="0" borderId="15" xfId="1" applyFont="1" applyBorder="1" applyAlignment="1">
      <alignment vertical="center" wrapText="1"/>
    </xf>
    <xf numFmtId="4" fontId="12" fillId="2" borderId="6" xfId="0" applyNumberFormat="1" applyFont="1" applyFill="1" applyBorder="1" applyAlignment="1">
      <alignment horizontal="right"/>
    </xf>
    <xf numFmtId="164" fontId="10" fillId="0" borderId="6" xfId="1" applyFont="1" applyBorder="1" applyAlignment="1">
      <alignment vertical="center" wrapText="1"/>
    </xf>
    <xf numFmtId="164" fontId="15" fillId="0" borderId="15" xfId="1" applyFont="1" applyBorder="1" applyAlignment="1">
      <alignment vertical="center" wrapText="1"/>
    </xf>
    <xf numFmtId="164" fontId="15" fillId="0" borderId="16" xfId="1" applyFont="1" applyBorder="1" applyAlignment="1">
      <alignment horizontal="right" vertical="center"/>
    </xf>
    <xf numFmtId="14" fontId="8" fillId="2" borderId="17" xfId="0" applyNumberFormat="1" applyFont="1" applyFill="1" applyBorder="1"/>
    <xf numFmtId="49" fontId="8" fillId="2" borderId="14" xfId="0" applyNumberFormat="1" applyFont="1" applyFill="1" applyBorder="1" applyAlignment="1">
      <alignment horizontal="center"/>
    </xf>
    <xf numFmtId="14" fontId="8" fillId="2" borderId="9" xfId="0" applyNumberFormat="1" applyFont="1" applyFill="1" applyBorder="1"/>
    <xf numFmtId="14" fontId="16" fillId="2" borderId="9" xfId="0" applyNumberFormat="1" applyFont="1" applyFill="1" applyBorder="1"/>
    <xf numFmtId="49" fontId="16" fillId="2" borderId="14" xfId="0" applyNumberFormat="1" applyFont="1" applyFill="1" applyBorder="1" applyAlignment="1">
      <alignment horizontal="center"/>
    </xf>
    <xf numFmtId="0" fontId="16" fillId="2" borderId="11" xfId="0" applyFont="1" applyFill="1" applyBorder="1" applyAlignment="1">
      <alignment vertical="center"/>
    </xf>
    <xf numFmtId="164" fontId="16" fillId="2" borderId="11" xfId="1" applyFont="1" applyFill="1" applyBorder="1" applyAlignment="1">
      <alignment horizontal="right" vertical="center"/>
    </xf>
    <xf numFmtId="4" fontId="17" fillId="2" borderId="6" xfId="0" applyNumberFormat="1" applyFont="1" applyFill="1" applyBorder="1" applyAlignment="1">
      <alignment horizontal="right"/>
    </xf>
    <xf numFmtId="0" fontId="10" fillId="3" borderId="0" xfId="0" applyFont="1" applyFill="1" applyBorder="1" applyAlignment="1">
      <alignment vertical="center"/>
    </xf>
    <xf numFmtId="14" fontId="18" fillId="2" borderId="9" xfId="0" applyNumberFormat="1" applyFont="1" applyFill="1" applyBorder="1"/>
    <xf numFmtId="14" fontId="19" fillId="0" borderId="1" xfId="0" applyNumberFormat="1" applyFont="1" applyBorder="1" applyAlignment="1">
      <alignment horizontal="left" vertical="center"/>
    </xf>
    <xf numFmtId="0" fontId="20" fillId="0" borderId="7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164" fontId="19" fillId="0" borderId="8" xfId="1" applyFont="1" applyBorder="1" applyAlignment="1">
      <alignment horizontal="right" vertical="center"/>
    </xf>
    <xf numFmtId="164" fontId="19" fillId="0" borderId="0" xfId="1" applyFont="1" applyAlignment="1">
      <alignment vertical="center" wrapText="1"/>
    </xf>
    <xf numFmtId="0" fontId="20" fillId="0" borderId="6" xfId="0" applyFont="1" applyBorder="1" applyAlignment="1">
      <alignment vertical="center"/>
    </xf>
    <xf numFmtId="0" fontId="21" fillId="0" borderId="11" xfId="0" applyFont="1" applyBorder="1" applyAlignment="1">
      <alignment vertical="center"/>
    </xf>
    <xf numFmtId="164" fontId="18" fillId="0" borderId="11" xfId="1" applyFont="1" applyBorder="1" applyAlignment="1">
      <alignment horizontal="right" vertical="center"/>
    </xf>
    <xf numFmtId="164" fontId="20" fillId="0" borderId="13" xfId="1" applyFont="1" applyBorder="1" applyAlignment="1">
      <alignment vertical="center" wrapText="1"/>
    </xf>
    <xf numFmtId="49" fontId="18" fillId="2" borderId="14" xfId="0" applyNumberFormat="1" applyFont="1" applyFill="1" applyBorder="1" applyAlignment="1">
      <alignment horizontal="center"/>
    </xf>
    <xf numFmtId="164" fontId="19" fillId="0" borderId="16" xfId="1" applyFont="1" applyBorder="1" applyAlignment="1">
      <alignment horizontal="right" vertical="center"/>
    </xf>
    <xf numFmtId="0" fontId="19" fillId="2" borderId="11" xfId="0" applyFont="1" applyFill="1" applyBorder="1" applyAlignment="1">
      <alignment vertical="center"/>
    </xf>
    <xf numFmtId="164" fontId="22" fillId="2" borderId="11" xfId="1" applyFont="1" applyFill="1" applyBorder="1" applyAlignment="1">
      <alignment horizontal="right" vertical="center"/>
    </xf>
    <xf numFmtId="0" fontId="18" fillId="0" borderId="6" xfId="0" applyFont="1" applyBorder="1" applyAlignment="1">
      <alignment vertical="center"/>
    </xf>
    <xf numFmtId="164" fontId="18" fillId="0" borderId="6" xfId="1" applyFont="1" applyBorder="1" applyAlignment="1">
      <alignment horizontal="right" vertical="center"/>
    </xf>
    <xf numFmtId="164" fontId="19" fillId="0" borderId="6" xfId="1" applyFont="1" applyBorder="1" applyAlignment="1">
      <alignment vertical="center" wrapText="1"/>
    </xf>
    <xf numFmtId="14" fontId="12" fillId="3" borderId="6" xfId="0" applyNumberFormat="1" applyFont="1" applyFill="1" applyBorder="1" applyAlignment="1">
      <alignment horizontal="right" vertical="center"/>
    </xf>
    <xf numFmtId="49" fontId="11" fillId="3" borderId="14" xfId="0" applyNumberFormat="1" applyFont="1" applyFill="1" applyBorder="1" applyAlignment="1">
      <alignment horizontal="center"/>
    </xf>
    <xf numFmtId="0" fontId="18" fillId="3" borderId="6" xfId="0" applyFont="1" applyFill="1" applyBorder="1" applyAlignment="1">
      <alignment vertical="center"/>
    </xf>
    <xf numFmtId="164" fontId="18" fillId="3" borderId="11" xfId="1" applyFont="1" applyFill="1" applyBorder="1" applyAlignment="1">
      <alignment horizontal="right" vertical="center"/>
    </xf>
    <xf numFmtId="164" fontId="23" fillId="3" borderId="15" xfId="1" applyFont="1" applyFill="1" applyBorder="1" applyAlignment="1">
      <alignment horizontal="right" vertical="center" wrapText="1"/>
    </xf>
    <xf numFmtId="164" fontId="19" fillId="3" borderId="16" xfId="1" applyFont="1" applyFill="1" applyBorder="1" applyAlignment="1">
      <alignment horizontal="right" vertical="center"/>
    </xf>
    <xf numFmtId="17" fontId="24" fillId="0" borderId="0" xfId="0" applyNumberFormat="1" applyFont="1" applyAlignment="1">
      <alignment horizontal="center" vertical="center"/>
    </xf>
    <xf numFmtId="14" fontId="18" fillId="2" borderId="11" xfId="0" applyNumberFormat="1" applyFont="1" applyFill="1" applyBorder="1"/>
    <xf numFmtId="14" fontId="19" fillId="0" borderId="18" xfId="0" applyNumberFormat="1" applyFont="1" applyBorder="1" applyAlignment="1">
      <alignment horizontal="left" vertical="center"/>
    </xf>
    <xf numFmtId="0" fontId="20" fillId="0" borderId="19" xfId="0" applyFont="1" applyBorder="1" applyAlignment="1">
      <alignment vertical="center"/>
    </xf>
    <xf numFmtId="164" fontId="19" fillId="0" borderId="20" xfId="1" applyFont="1" applyBorder="1" applyAlignment="1">
      <alignment horizontal="right" vertical="center"/>
    </xf>
    <xf numFmtId="0" fontId="5" fillId="3" borderId="21" xfId="0" applyFont="1" applyFill="1" applyBorder="1" applyAlignment="1">
      <alignment vertical="center"/>
    </xf>
    <xf numFmtId="0" fontId="5" fillId="3" borderId="22" xfId="0" applyFont="1" applyFill="1" applyBorder="1" applyAlignment="1">
      <alignment vertical="center"/>
    </xf>
    <xf numFmtId="0" fontId="5" fillId="3" borderId="24" xfId="0" applyFont="1" applyFill="1" applyBorder="1" applyAlignment="1">
      <alignment vertical="center"/>
    </xf>
    <xf numFmtId="0" fontId="10" fillId="3" borderId="25" xfId="0" applyFont="1" applyFill="1" applyBorder="1" applyAlignment="1">
      <alignment vertical="center"/>
    </xf>
    <xf numFmtId="14" fontId="12" fillId="0" borderId="15" xfId="0" applyNumberFormat="1" applyFont="1" applyBorder="1" applyAlignment="1">
      <alignment horizontal="right" vertical="center"/>
    </xf>
    <xf numFmtId="49" fontId="11" fillId="2" borderId="27" xfId="0" applyNumberFormat="1" applyFont="1" applyFill="1" applyBorder="1" applyAlignment="1">
      <alignment horizontal="center"/>
    </xf>
    <xf numFmtId="0" fontId="18" fillId="0" borderId="15" xfId="0" applyFont="1" applyBorder="1" applyAlignment="1">
      <alignment vertical="center"/>
    </xf>
    <xf numFmtId="164" fontId="18" fillId="0" borderId="15" xfId="1" applyFont="1" applyBorder="1" applyAlignment="1">
      <alignment horizontal="right" vertical="center"/>
    </xf>
    <xf numFmtId="4" fontId="12" fillId="2" borderId="15" xfId="0" applyNumberFormat="1" applyFont="1" applyFill="1" applyBorder="1" applyAlignment="1">
      <alignment horizontal="right"/>
    </xf>
    <xf numFmtId="14" fontId="12" fillId="3" borderId="28" xfId="0" applyNumberFormat="1" applyFont="1" applyFill="1" applyBorder="1" applyAlignment="1">
      <alignment horizontal="right" vertical="center"/>
    </xf>
    <xf numFmtId="49" fontId="11" fillId="3" borderId="29" xfId="0" applyNumberFormat="1" applyFont="1" applyFill="1" applyBorder="1" applyAlignment="1">
      <alignment horizontal="center"/>
    </xf>
    <xf numFmtId="0" fontId="18" fillId="3" borderId="29" xfId="0" applyFont="1" applyFill="1" applyBorder="1" applyAlignment="1">
      <alignment vertical="center"/>
    </xf>
    <xf numFmtId="164" fontId="18" fillId="3" borderId="30" xfId="1" applyFont="1" applyFill="1" applyBorder="1" applyAlignment="1">
      <alignment horizontal="right" vertical="center"/>
    </xf>
    <xf numFmtId="164" fontId="23" fillId="3" borderId="29" xfId="1" applyFont="1" applyFill="1" applyBorder="1" applyAlignment="1">
      <alignment horizontal="right" vertical="center" wrapText="1"/>
    </xf>
    <xf numFmtId="164" fontId="19" fillId="3" borderId="31" xfId="1" applyFont="1" applyFill="1" applyBorder="1" applyAlignment="1">
      <alignment horizontal="right" vertical="center"/>
    </xf>
    <xf numFmtId="17" fontId="25" fillId="0" borderId="0" xfId="0" applyNumberFormat="1" applyFont="1" applyAlignment="1">
      <alignment horizontal="center" vertical="center"/>
    </xf>
    <xf numFmtId="14" fontId="11" fillId="2" borderId="17" xfId="0" applyNumberFormat="1" applyFont="1" applyFill="1" applyBorder="1"/>
    <xf numFmtId="0" fontId="20" fillId="0" borderId="14" xfId="0" applyFont="1" applyBorder="1" applyAlignment="1">
      <alignment vertical="center"/>
    </xf>
    <xf numFmtId="0" fontId="0" fillId="0" borderId="6" xfId="0" applyBorder="1"/>
    <xf numFmtId="0" fontId="5" fillId="3" borderId="2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vertical="center" wrapText="1"/>
    </xf>
    <xf numFmtId="0" fontId="5" fillId="3" borderId="25" xfId="0" applyFont="1" applyFill="1" applyBorder="1" applyAlignment="1">
      <alignment vertical="center" wrapText="1"/>
    </xf>
    <xf numFmtId="0" fontId="5" fillId="3" borderId="23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18" fillId="0" borderId="32" xfId="0" applyFont="1" applyBorder="1" applyAlignment="1">
      <alignment vertical="center"/>
    </xf>
    <xf numFmtId="164" fontId="19" fillId="0" borderId="6" xfId="1" applyFont="1" applyBorder="1" applyAlignment="1">
      <alignment horizontal="right" vertical="center"/>
    </xf>
    <xf numFmtId="0" fontId="26" fillId="3" borderId="29" xfId="0" applyFont="1" applyFill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0</xdr:row>
      <xdr:rowOff>0</xdr:rowOff>
    </xdr:from>
    <xdr:to>
      <xdr:col>5</xdr:col>
      <xdr:colOff>609600</xdr:colOff>
      <xdr:row>2</xdr:row>
      <xdr:rowOff>171450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0"/>
          <a:ext cx="113347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9525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0"/>
          <a:ext cx="146685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190501</xdr:rowOff>
    </xdr:from>
    <xdr:to>
      <xdr:col>1</xdr:col>
      <xdr:colOff>533400</xdr:colOff>
      <xdr:row>2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1"/>
          <a:ext cx="1495424" cy="59054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0</xdr:row>
      <xdr:rowOff>111253</xdr:rowOff>
    </xdr:from>
    <xdr:to>
      <xdr:col>5</xdr:col>
      <xdr:colOff>447676</xdr:colOff>
      <xdr:row>2</xdr:row>
      <xdr:rowOff>142875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1" y="111253"/>
          <a:ext cx="1009650" cy="6412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504825</xdr:colOff>
      <xdr:row>2</xdr:row>
      <xdr:rowOff>133350</xdr:rowOff>
    </xdr:to>
    <xdr:pic>
      <xdr:nvPicPr>
        <xdr:cNvPr id="7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076325" cy="62864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0</xdr:row>
      <xdr:rowOff>111252</xdr:rowOff>
    </xdr:from>
    <xdr:to>
      <xdr:col>5</xdr:col>
      <xdr:colOff>447676</xdr:colOff>
      <xdr:row>2</xdr:row>
      <xdr:rowOff>304799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1" y="111252"/>
          <a:ext cx="962025" cy="803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66675</xdr:rowOff>
    </xdr:from>
    <xdr:to>
      <xdr:col>2</xdr:col>
      <xdr:colOff>1805765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66675"/>
          <a:ext cx="1224740" cy="647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504825</xdr:colOff>
      <xdr:row>2</xdr:row>
      <xdr:rowOff>161926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190624" cy="65722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666750</xdr:colOff>
      <xdr:row>0</xdr:row>
      <xdr:rowOff>35052</xdr:rowOff>
    </xdr:from>
    <xdr:to>
      <xdr:col>5</xdr:col>
      <xdr:colOff>933449</xdr:colOff>
      <xdr:row>2</xdr:row>
      <xdr:rowOff>228599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35052"/>
          <a:ext cx="1181099" cy="803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66675</xdr:rowOff>
    </xdr:from>
    <xdr:to>
      <xdr:col>2</xdr:col>
      <xdr:colOff>1805765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5" y="66675"/>
          <a:ext cx="1224740" cy="647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619125</xdr:colOff>
      <xdr:row>2</xdr:row>
      <xdr:rowOff>285750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400174" cy="78104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16003"/>
          <a:ext cx="1028699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466725</xdr:colOff>
      <xdr:row>2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085849" cy="666746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16003"/>
          <a:ext cx="1028699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314325</xdr:colOff>
      <xdr:row>2</xdr:row>
      <xdr:rowOff>133350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971549" cy="6286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0</xdr:row>
      <xdr:rowOff>0</xdr:rowOff>
    </xdr:from>
    <xdr:to>
      <xdr:col>5</xdr:col>
      <xdr:colOff>952500</xdr:colOff>
      <xdr:row>1</xdr:row>
      <xdr:rowOff>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0"/>
          <a:ext cx="12287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361950</xdr:colOff>
      <xdr:row>0</xdr:row>
      <xdr:rowOff>0</xdr:rowOff>
    </xdr:from>
    <xdr:to>
      <xdr:col>2</xdr:col>
      <xdr:colOff>1733550</xdr:colOff>
      <xdr:row>1</xdr:row>
      <xdr:rowOff>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1725" y="0"/>
          <a:ext cx="13716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190502</xdr:rowOff>
    </xdr:from>
    <xdr:to>
      <xdr:col>1</xdr:col>
      <xdr:colOff>371475</xdr:colOff>
      <xdr:row>1</xdr:row>
      <xdr:rowOff>209550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2"/>
          <a:ext cx="1276349" cy="4381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6</xdr:col>
      <xdr:colOff>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0" y="190500"/>
          <a:ext cx="11334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66677</xdr:rowOff>
    </xdr:from>
    <xdr:to>
      <xdr:col>1</xdr:col>
      <xdr:colOff>0</xdr:colOff>
      <xdr:row>2</xdr:row>
      <xdr:rowOff>209550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7177"/>
          <a:ext cx="981075" cy="5619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6</xdr:col>
      <xdr:colOff>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190500"/>
          <a:ext cx="12477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66678</xdr:rowOff>
    </xdr:from>
    <xdr:to>
      <xdr:col>0</xdr:col>
      <xdr:colOff>962025</xdr:colOff>
      <xdr:row>2</xdr:row>
      <xdr:rowOff>85726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7178"/>
          <a:ext cx="962025" cy="43814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5</xdr:col>
      <xdr:colOff>685800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5" y="190500"/>
          <a:ext cx="8667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123828</xdr:rowOff>
    </xdr:from>
    <xdr:to>
      <xdr:col>1</xdr:col>
      <xdr:colOff>571499</xdr:colOff>
      <xdr:row>2</xdr:row>
      <xdr:rowOff>152400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23828"/>
          <a:ext cx="1257299" cy="63817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5</xdr:col>
      <xdr:colOff>685800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5" y="190500"/>
          <a:ext cx="8667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533400</xdr:colOff>
      <xdr:row>2</xdr:row>
      <xdr:rowOff>180975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133475" cy="67627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5</xdr:col>
      <xdr:colOff>685800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190500"/>
          <a:ext cx="9429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315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495300</xdr:colOff>
      <xdr:row>2</xdr:row>
      <xdr:rowOff>123825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190625" cy="61912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0</xdr:row>
      <xdr:rowOff>123825</xdr:rowOff>
    </xdr:from>
    <xdr:to>
      <xdr:col>5</xdr:col>
      <xdr:colOff>790576</xdr:colOff>
      <xdr:row>2</xdr:row>
      <xdr:rowOff>142875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1" y="123825"/>
          <a:ext cx="9525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2</xdr:col>
      <xdr:colOff>95250</xdr:colOff>
      <xdr:row>1</xdr:row>
      <xdr:rowOff>361950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304925" cy="43814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0</xdr:row>
      <xdr:rowOff>123825</xdr:rowOff>
    </xdr:from>
    <xdr:to>
      <xdr:col>5</xdr:col>
      <xdr:colOff>790576</xdr:colOff>
      <xdr:row>2</xdr:row>
      <xdr:rowOff>142875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1" y="123825"/>
          <a:ext cx="9525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628650</xdr:colOff>
      <xdr:row>2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304925" cy="4381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7" workbookViewId="0">
      <selection activeCell="C22" sqref="C22"/>
    </sheetView>
  </sheetViews>
  <sheetFormatPr baseColWidth="10" defaultRowHeight="15"/>
  <cols>
    <col min="1" max="1" width="14.42578125" customWidth="1"/>
    <col min="3" max="3" width="28.42578125" customWidth="1"/>
    <col min="4" max="4" width="14.42578125" customWidth="1"/>
    <col min="5" max="5" width="13.5703125" customWidth="1"/>
    <col min="6" max="6" width="13.42578125" customWidth="1"/>
  </cols>
  <sheetData>
    <row r="1" spans="1:10" ht="33">
      <c r="A1" s="2"/>
    </row>
    <row r="2" spans="1:10">
      <c r="A2" s="3"/>
    </row>
    <row r="3" spans="1:10">
      <c r="A3" s="3"/>
    </row>
    <row r="4" spans="1:10" ht="33">
      <c r="A4" s="3"/>
      <c r="C4" s="1" t="s">
        <v>7</v>
      </c>
      <c r="J4" t="s">
        <v>13</v>
      </c>
    </row>
    <row r="5" spans="1:10">
      <c r="A5" s="3"/>
    </row>
    <row r="6" spans="1:10">
      <c r="A6" s="3"/>
      <c r="C6" s="3" t="s">
        <v>8</v>
      </c>
    </row>
    <row r="7" spans="1:10">
      <c r="A7" s="3"/>
      <c r="C7" s="4" t="s">
        <v>29</v>
      </c>
    </row>
    <row r="8" spans="1:10" ht="15.75" thickBot="1">
      <c r="A8" s="4"/>
    </row>
    <row r="9" spans="1:10">
      <c r="A9" s="8"/>
      <c r="B9" s="9"/>
      <c r="C9" s="9"/>
      <c r="D9" s="94" t="s">
        <v>0</v>
      </c>
      <c r="E9" s="94" t="s">
        <v>1</v>
      </c>
      <c r="F9" s="96" t="s">
        <v>2</v>
      </c>
    </row>
    <row r="10" spans="1:10" ht="15.75" thickBot="1">
      <c r="A10" s="10" t="s">
        <v>3</v>
      </c>
      <c r="B10" s="11" t="s">
        <v>4</v>
      </c>
      <c r="C10" s="11" t="s">
        <v>5</v>
      </c>
      <c r="D10" s="95"/>
      <c r="E10" s="95"/>
      <c r="F10" s="97"/>
    </row>
    <row r="11" spans="1:10" ht="15.75" thickBot="1">
      <c r="A11" s="12"/>
      <c r="B11" s="22"/>
      <c r="C11" s="16" t="s">
        <v>14</v>
      </c>
      <c r="D11" s="19">
        <v>33858.949999999997</v>
      </c>
      <c r="E11" s="20"/>
      <c r="F11" s="19">
        <v>33858.949999999997</v>
      </c>
    </row>
    <row r="12" spans="1:10" ht="17.25" thickBot="1">
      <c r="A12" s="23">
        <v>42380</v>
      </c>
      <c r="B12" s="14"/>
      <c r="C12" s="18" t="s">
        <v>6</v>
      </c>
      <c r="D12" s="17">
        <v>624351.77</v>
      </c>
      <c r="E12" s="15"/>
      <c r="F12" s="19">
        <f>F11+D12</f>
        <v>658210.72</v>
      </c>
    </row>
    <row r="13" spans="1:10" ht="17.25" thickBot="1">
      <c r="A13" s="7">
        <v>42384</v>
      </c>
      <c r="B13" s="21" t="s">
        <v>15</v>
      </c>
      <c r="C13" s="6" t="s">
        <v>21</v>
      </c>
      <c r="D13" s="5"/>
      <c r="E13" s="5">
        <v>10848</v>
      </c>
      <c r="F13" s="13">
        <f>F12-E13</f>
        <v>647362.72</v>
      </c>
    </row>
    <row r="14" spans="1:10" ht="17.25" thickBot="1">
      <c r="A14" s="7">
        <v>42384</v>
      </c>
      <c r="B14" s="21" t="s">
        <v>16</v>
      </c>
      <c r="C14" s="6" t="s">
        <v>25</v>
      </c>
      <c r="D14" s="5"/>
      <c r="E14" s="5">
        <v>8600</v>
      </c>
      <c r="F14" s="13">
        <f t="shared" ref="F14:F22" si="0">F13-E14</f>
        <v>638762.72</v>
      </c>
    </row>
    <row r="15" spans="1:10" ht="17.25" thickBot="1">
      <c r="A15" s="7">
        <v>42384</v>
      </c>
      <c r="B15" s="21" t="s">
        <v>17</v>
      </c>
      <c r="C15" s="6" t="s">
        <v>12</v>
      </c>
      <c r="D15" s="5"/>
      <c r="E15" s="5">
        <v>49968.6</v>
      </c>
      <c r="F15" s="13">
        <f>F14-E15</f>
        <v>588794.12</v>
      </c>
    </row>
    <row r="16" spans="1:10" ht="17.25" thickBot="1">
      <c r="A16" s="7">
        <v>42384</v>
      </c>
      <c r="B16" s="21" t="s">
        <v>18</v>
      </c>
      <c r="C16" s="6" t="s">
        <v>22</v>
      </c>
      <c r="D16" s="5"/>
      <c r="E16" s="5">
        <v>63378.55</v>
      </c>
      <c r="F16" s="13">
        <f>F15-E16</f>
        <v>525415.56999999995</v>
      </c>
    </row>
    <row r="17" spans="1:6" ht="17.25" thickBot="1">
      <c r="A17" s="7">
        <v>42384</v>
      </c>
      <c r="B17" s="21" t="s">
        <v>19</v>
      </c>
      <c r="C17" s="6" t="s">
        <v>23</v>
      </c>
      <c r="D17" s="5"/>
      <c r="E17" s="5">
        <v>23400</v>
      </c>
      <c r="F17" s="13">
        <f>F16-E17</f>
        <v>502015.56999999995</v>
      </c>
    </row>
    <row r="18" spans="1:6" ht="17.25" thickBot="1">
      <c r="A18" s="7">
        <v>42384</v>
      </c>
      <c r="B18" s="21" t="s">
        <v>20</v>
      </c>
      <c r="C18" s="6" t="s">
        <v>24</v>
      </c>
      <c r="D18" s="5"/>
      <c r="E18" s="5">
        <v>7840</v>
      </c>
      <c r="F18" s="13">
        <f t="shared" si="0"/>
        <v>494175.56999999995</v>
      </c>
    </row>
    <row r="19" spans="1:6" ht="17.25" thickBot="1">
      <c r="A19" s="7">
        <v>42384</v>
      </c>
      <c r="B19" s="21" t="s">
        <v>26</v>
      </c>
      <c r="C19" s="6" t="s">
        <v>11</v>
      </c>
      <c r="D19" s="5"/>
      <c r="E19" s="5">
        <v>12417.04</v>
      </c>
      <c r="F19" s="13">
        <f t="shared" si="0"/>
        <v>481758.52999999997</v>
      </c>
    </row>
    <row r="20" spans="1:6" ht="17.25" thickBot="1">
      <c r="A20" s="7">
        <v>42384</v>
      </c>
      <c r="B20" s="21" t="s">
        <v>27</v>
      </c>
      <c r="C20" s="6" t="s">
        <v>9</v>
      </c>
      <c r="D20" s="5"/>
      <c r="E20" s="5">
        <v>30499.17</v>
      </c>
      <c r="F20" s="13">
        <f t="shared" si="0"/>
        <v>451259.36</v>
      </c>
    </row>
    <row r="21" spans="1:6" ht="17.25" thickBot="1">
      <c r="A21" s="7">
        <v>42384</v>
      </c>
      <c r="B21" s="21" t="s">
        <v>28</v>
      </c>
      <c r="C21" s="6" t="s">
        <v>25</v>
      </c>
      <c r="D21" s="5"/>
      <c r="E21" s="5">
        <v>15000</v>
      </c>
      <c r="F21" s="13">
        <f t="shared" si="0"/>
        <v>436259.36</v>
      </c>
    </row>
    <row r="22" spans="1:6" ht="17.25" thickBot="1">
      <c r="A22" s="7"/>
      <c r="B22" s="21"/>
      <c r="C22" s="6" t="s">
        <v>10</v>
      </c>
      <c r="D22" s="5"/>
      <c r="E22" s="24">
        <v>426.03</v>
      </c>
      <c r="F22" s="13">
        <f t="shared" si="0"/>
        <v>435833.32999999996</v>
      </c>
    </row>
    <row r="23" spans="1:6" ht="17.25" thickBot="1">
      <c r="A23" s="7"/>
      <c r="B23" s="21"/>
      <c r="C23" s="6" t="s">
        <v>30</v>
      </c>
      <c r="D23" s="5"/>
      <c r="E23" s="25">
        <f>E13+E14+E15+E16+E17+E18+E19+E20+E21</f>
        <v>221951.36000000004</v>
      </c>
      <c r="F23" s="13"/>
    </row>
  </sheetData>
  <mergeCells count="3">
    <mergeCell ref="D9:D10"/>
    <mergeCell ref="E9:E10"/>
    <mergeCell ref="F9:F10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1"/>
  <sheetViews>
    <sheetView workbookViewId="0">
      <selection activeCell="A22" sqref="A1:G22"/>
    </sheetView>
  </sheetViews>
  <sheetFormatPr baseColWidth="10" defaultRowHeight="15"/>
  <cols>
    <col min="1" max="1" width="12.28515625" customWidth="1"/>
    <col min="2" max="2" width="14.85546875" customWidth="1"/>
    <col min="3" max="3" width="33" customWidth="1"/>
    <col min="4" max="4" width="14.28515625" customWidth="1"/>
    <col min="5" max="5" width="17.42578125" customWidth="1"/>
    <col min="6" max="6" width="16.5703125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9.5" thickBot="1">
      <c r="A5" s="3"/>
      <c r="C5" s="90" t="s">
        <v>29</v>
      </c>
    </row>
    <row r="6" spans="1:6">
      <c r="A6" s="75"/>
      <c r="B6" s="76"/>
      <c r="C6" s="76"/>
      <c r="D6" s="98" t="s">
        <v>0</v>
      </c>
      <c r="E6" s="98" t="s">
        <v>1</v>
      </c>
      <c r="F6" s="100" t="s">
        <v>2</v>
      </c>
    </row>
    <row r="7" spans="1:6" ht="15.75" thickBot="1">
      <c r="A7" s="77" t="s">
        <v>3</v>
      </c>
      <c r="B7" s="78" t="s">
        <v>4</v>
      </c>
      <c r="C7" s="78" t="s">
        <v>5</v>
      </c>
      <c r="D7" s="99"/>
      <c r="E7" s="99"/>
      <c r="F7" s="101"/>
    </row>
    <row r="8" spans="1:6" ht="15.75" thickBot="1">
      <c r="A8" s="72"/>
      <c r="B8" s="73"/>
      <c r="C8" s="50" t="s">
        <v>212</v>
      </c>
      <c r="D8" s="74">
        <v>438468.71</v>
      </c>
      <c r="E8" s="52"/>
      <c r="F8" s="74">
        <v>438468.71</v>
      </c>
    </row>
    <row r="9" spans="1:6" ht="15.75" thickBot="1">
      <c r="A9" s="47"/>
      <c r="B9" s="53"/>
      <c r="C9" s="54" t="s">
        <v>6</v>
      </c>
      <c r="D9" s="55">
        <v>0</v>
      </c>
      <c r="E9" s="56"/>
      <c r="F9" s="51">
        <f>F8+D9</f>
        <v>438468.71</v>
      </c>
    </row>
    <row r="10" spans="1:6" ht="17.25" thickBot="1">
      <c r="A10" s="47">
        <v>42745</v>
      </c>
      <c r="B10" s="57" t="s">
        <v>213</v>
      </c>
      <c r="C10" s="54" t="s">
        <v>131</v>
      </c>
      <c r="D10" s="55"/>
      <c r="E10" s="27">
        <v>9074.52</v>
      </c>
      <c r="F10" s="58">
        <f>F9-E10</f>
        <v>429394.19</v>
      </c>
    </row>
    <row r="11" spans="1:6" ht="17.25" thickBot="1">
      <c r="A11" s="47">
        <v>42745</v>
      </c>
      <c r="B11" s="57" t="s">
        <v>214</v>
      </c>
      <c r="C11" s="54" t="s">
        <v>131</v>
      </c>
      <c r="D11" s="55"/>
      <c r="E11" s="27">
        <v>5002.33</v>
      </c>
      <c r="F11" s="58">
        <f t="shared" ref="F11:F20" si="0">F10-E11</f>
        <v>424391.86</v>
      </c>
    </row>
    <row r="12" spans="1:6" ht="17.25" thickBot="1">
      <c r="A12" s="47">
        <v>42745</v>
      </c>
      <c r="B12" s="57" t="s">
        <v>215</v>
      </c>
      <c r="C12" s="54" t="s">
        <v>223</v>
      </c>
      <c r="D12" s="55"/>
      <c r="E12" s="27">
        <v>41860.92</v>
      </c>
      <c r="F12" s="58">
        <f t="shared" si="0"/>
        <v>382530.94</v>
      </c>
    </row>
    <row r="13" spans="1:6" ht="17.25" thickBot="1">
      <c r="A13" s="47">
        <v>42746</v>
      </c>
      <c r="B13" s="57" t="s">
        <v>216</v>
      </c>
      <c r="C13" s="54" t="s">
        <v>11</v>
      </c>
      <c r="D13" s="55"/>
      <c r="E13" s="27">
        <v>5085</v>
      </c>
      <c r="F13" s="58">
        <f t="shared" si="0"/>
        <v>377445.94</v>
      </c>
    </row>
    <row r="14" spans="1:6" ht="17.25" thickBot="1">
      <c r="A14" s="47">
        <v>42747</v>
      </c>
      <c r="B14" s="57" t="s">
        <v>217</v>
      </c>
      <c r="C14" s="54" t="s">
        <v>224</v>
      </c>
      <c r="D14" s="55"/>
      <c r="E14" s="27">
        <v>10576.8</v>
      </c>
      <c r="F14" s="58">
        <f t="shared" si="0"/>
        <v>366869.14</v>
      </c>
    </row>
    <row r="15" spans="1:6" ht="17.25" thickBot="1">
      <c r="A15" s="47">
        <v>42748</v>
      </c>
      <c r="B15" s="57" t="s">
        <v>218</v>
      </c>
      <c r="C15" s="54" t="s">
        <v>225</v>
      </c>
      <c r="D15" s="55"/>
      <c r="E15" s="27">
        <v>10400</v>
      </c>
      <c r="F15" s="58">
        <f t="shared" si="0"/>
        <v>356469.14</v>
      </c>
    </row>
    <row r="16" spans="1:6" ht="17.25" thickBot="1">
      <c r="A16" s="47">
        <v>42751</v>
      </c>
      <c r="B16" s="57" t="s">
        <v>219</v>
      </c>
      <c r="C16" s="54" t="s">
        <v>226</v>
      </c>
      <c r="D16" s="55"/>
      <c r="E16" s="27">
        <v>5390</v>
      </c>
      <c r="F16" s="58">
        <f t="shared" si="0"/>
        <v>351079.14</v>
      </c>
    </row>
    <row r="17" spans="1:6" ht="17.25" thickBot="1">
      <c r="A17" s="47">
        <v>42745</v>
      </c>
      <c r="B17" s="57" t="s">
        <v>220</v>
      </c>
      <c r="C17" s="54" t="s">
        <v>227</v>
      </c>
      <c r="D17" s="55"/>
      <c r="E17" s="27">
        <v>29841</v>
      </c>
      <c r="F17" s="58">
        <f t="shared" si="0"/>
        <v>321238.14</v>
      </c>
    </row>
    <row r="18" spans="1:6" ht="17.25" thickBot="1">
      <c r="A18" s="47">
        <v>42754</v>
      </c>
      <c r="B18" s="57" t="s">
        <v>221</v>
      </c>
      <c r="C18" s="59" t="s">
        <v>228</v>
      </c>
      <c r="D18" s="60"/>
      <c r="E18" s="34">
        <v>8700</v>
      </c>
      <c r="F18" s="58">
        <f t="shared" si="0"/>
        <v>312538.14</v>
      </c>
    </row>
    <row r="19" spans="1:6" ht="17.25" thickBot="1">
      <c r="A19" s="71">
        <v>42766</v>
      </c>
      <c r="B19" s="57" t="s">
        <v>222</v>
      </c>
      <c r="C19" s="59" t="s">
        <v>229</v>
      </c>
      <c r="D19" s="60"/>
      <c r="E19" s="34">
        <v>15200</v>
      </c>
      <c r="F19" s="58">
        <f t="shared" si="0"/>
        <v>297338.14</v>
      </c>
    </row>
    <row r="20" spans="1:6" ht="17.25" thickBot="1">
      <c r="A20" s="79"/>
      <c r="B20" s="80"/>
      <c r="C20" s="81" t="s">
        <v>10</v>
      </c>
      <c r="D20" s="82"/>
      <c r="E20" s="83">
        <v>368.39</v>
      </c>
      <c r="F20" s="58">
        <f t="shared" si="0"/>
        <v>296969.75</v>
      </c>
    </row>
    <row r="21" spans="1:6" ht="30" customHeight="1" thickBot="1">
      <c r="A21" s="84"/>
      <c r="B21" s="85"/>
      <c r="C21" s="86" t="s">
        <v>30</v>
      </c>
      <c r="D21" s="87"/>
      <c r="E21" s="88">
        <f>E10+E11+E12+E13+E14+E15+E16+E17+E18+E19</f>
        <v>141130.57</v>
      </c>
      <c r="F21" s="8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"/>
  <sheetViews>
    <sheetView workbookViewId="0">
      <selection activeCell="A19" sqref="A1:G19"/>
    </sheetView>
  </sheetViews>
  <sheetFormatPr baseColWidth="10" defaultRowHeight="15"/>
  <cols>
    <col min="1" max="1" width="14" customWidth="1"/>
    <col min="2" max="2" width="13.42578125" customWidth="1"/>
    <col min="3" max="3" width="31.28515625" customWidth="1"/>
    <col min="4" max="4" width="16.5703125" customWidth="1"/>
    <col min="5" max="5" width="16.7109375" customWidth="1"/>
    <col min="6" max="6" width="17.7109375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9.5" thickBot="1">
      <c r="A5" s="3"/>
      <c r="C5" s="90" t="s">
        <v>31</v>
      </c>
    </row>
    <row r="6" spans="1:6">
      <c r="A6" s="75"/>
      <c r="B6" s="76"/>
      <c r="C6" s="76"/>
      <c r="D6" s="98" t="s">
        <v>0</v>
      </c>
      <c r="E6" s="98" t="s">
        <v>1</v>
      </c>
      <c r="F6" s="100" t="s">
        <v>2</v>
      </c>
    </row>
    <row r="7" spans="1:6" ht="15.75" thickBot="1">
      <c r="A7" s="77" t="s">
        <v>3</v>
      </c>
      <c r="B7" s="78" t="s">
        <v>4</v>
      </c>
      <c r="C7" s="78" t="s">
        <v>5</v>
      </c>
      <c r="D7" s="99"/>
      <c r="E7" s="99"/>
      <c r="F7" s="101"/>
    </row>
    <row r="8" spans="1:6" ht="15.75" thickBot="1">
      <c r="A8" s="72"/>
      <c r="B8" s="73"/>
      <c r="C8" s="50" t="s">
        <v>238</v>
      </c>
      <c r="D8" s="74">
        <v>296969.75</v>
      </c>
      <c r="E8" s="52"/>
      <c r="F8" s="74">
        <v>296969.75</v>
      </c>
    </row>
    <row r="9" spans="1:6" ht="15.75" thickBot="1">
      <c r="A9" s="47"/>
      <c r="B9" s="53"/>
      <c r="C9" s="54" t="s">
        <v>6</v>
      </c>
      <c r="D9" s="55">
        <v>0</v>
      </c>
      <c r="E9" s="56"/>
      <c r="F9" s="51"/>
    </row>
    <row r="10" spans="1:6" ht="17.25" thickBot="1">
      <c r="A10" s="91">
        <v>42768</v>
      </c>
      <c r="B10" s="57" t="s">
        <v>230</v>
      </c>
      <c r="C10" s="54" t="s">
        <v>140</v>
      </c>
      <c r="D10" s="55"/>
      <c r="E10" s="27">
        <v>8245.98</v>
      </c>
      <c r="F10" s="58">
        <f>F8-E10</f>
        <v>288723.77</v>
      </c>
    </row>
    <row r="11" spans="1:6" ht="17.25" thickBot="1">
      <c r="A11" s="91">
        <v>42775</v>
      </c>
      <c r="B11" s="57" t="s">
        <v>231</v>
      </c>
      <c r="C11" s="54" t="s">
        <v>133</v>
      </c>
      <c r="D11" s="55"/>
      <c r="E11" s="27">
        <v>8266.0400000000009</v>
      </c>
      <c r="F11" s="58">
        <f t="shared" ref="F11:F17" si="0">F10-E11</f>
        <v>280457.73000000004</v>
      </c>
    </row>
    <row r="12" spans="1:6" ht="17.25" thickBot="1">
      <c r="A12" s="91">
        <v>42776</v>
      </c>
      <c r="B12" s="57" t="s">
        <v>232</v>
      </c>
      <c r="C12" s="54" t="s">
        <v>50</v>
      </c>
      <c r="D12" s="55"/>
      <c r="E12" s="27">
        <v>1412</v>
      </c>
      <c r="F12" s="58">
        <f t="shared" si="0"/>
        <v>279045.73000000004</v>
      </c>
    </row>
    <row r="13" spans="1:6" ht="17.25" thickBot="1">
      <c r="A13" s="91">
        <v>42776</v>
      </c>
      <c r="B13" s="57" t="s">
        <v>233</v>
      </c>
      <c r="C13" s="54" t="s">
        <v>50</v>
      </c>
      <c r="D13" s="55"/>
      <c r="E13" s="27">
        <v>6471</v>
      </c>
      <c r="F13" s="58">
        <f t="shared" si="0"/>
        <v>272574.73000000004</v>
      </c>
    </row>
    <row r="14" spans="1:6" ht="17.25" thickBot="1">
      <c r="A14" s="7">
        <v>42786</v>
      </c>
      <c r="B14" s="57" t="s">
        <v>234</v>
      </c>
      <c r="C14" s="54" t="s">
        <v>237</v>
      </c>
      <c r="D14" s="55"/>
      <c r="E14" s="27">
        <v>5200</v>
      </c>
      <c r="F14" s="58">
        <f t="shared" si="0"/>
        <v>267374.73000000004</v>
      </c>
    </row>
    <row r="15" spans="1:6" ht="17.25" thickBot="1">
      <c r="A15" s="7">
        <v>42788</v>
      </c>
      <c r="B15" s="57" t="s">
        <v>235</v>
      </c>
      <c r="C15" s="54" t="s">
        <v>133</v>
      </c>
      <c r="D15" s="55"/>
      <c r="E15" s="27">
        <v>3479.42</v>
      </c>
      <c r="F15" s="58">
        <f t="shared" si="0"/>
        <v>263895.31000000006</v>
      </c>
    </row>
    <row r="16" spans="1:6" ht="17.25" thickBot="1">
      <c r="A16" s="7">
        <v>42794</v>
      </c>
      <c r="B16" s="57" t="s">
        <v>236</v>
      </c>
      <c r="C16" s="54" t="s">
        <v>223</v>
      </c>
      <c r="D16" s="55"/>
      <c r="E16" s="27">
        <v>58448.59</v>
      </c>
      <c r="F16" s="58">
        <f t="shared" si="0"/>
        <v>205446.72000000006</v>
      </c>
    </row>
    <row r="17" spans="1:6" ht="17.25" thickBot="1">
      <c r="A17" s="79"/>
      <c r="B17" s="80"/>
      <c r="C17" s="81" t="s">
        <v>10</v>
      </c>
      <c r="D17" s="82"/>
      <c r="E17" s="83">
        <v>247.25</v>
      </c>
      <c r="F17" s="58">
        <f t="shared" si="0"/>
        <v>205199.47000000006</v>
      </c>
    </row>
    <row r="18" spans="1:6" ht="29.25" customHeight="1" thickBot="1">
      <c r="A18" s="84"/>
      <c r="B18" s="85"/>
      <c r="C18" s="86" t="s">
        <v>30</v>
      </c>
      <c r="D18" s="87"/>
      <c r="E18" s="88">
        <f>E10+E11+E12+E13+E14+E15+E16</f>
        <v>91523.03</v>
      </c>
      <c r="F18" s="8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3"/>
  <sheetViews>
    <sheetView workbookViewId="0">
      <selection activeCell="A25" sqref="A1:F25"/>
    </sheetView>
  </sheetViews>
  <sheetFormatPr baseColWidth="10" defaultRowHeight="15"/>
  <cols>
    <col min="1" max="1" width="15.42578125" customWidth="1"/>
    <col min="2" max="2" width="16" customWidth="1"/>
    <col min="3" max="3" width="31.28515625" customWidth="1"/>
    <col min="4" max="4" width="14.7109375" customWidth="1"/>
    <col min="5" max="5" width="13.7109375" customWidth="1"/>
    <col min="6" max="6" width="16.7109375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9.5" thickBot="1">
      <c r="A5" s="3"/>
      <c r="C5" s="90" t="s">
        <v>239</v>
      </c>
    </row>
    <row r="6" spans="1:6">
      <c r="A6" s="75"/>
      <c r="B6" s="76"/>
      <c r="C6" s="76"/>
      <c r="D6" s="98" t="s">
        <v>0</v>
      </c>
      <c r="E6" s="98" t="s">
        <v>1</v>
      </c>
      <c r="F6" s="100" t="s">
        <v>2</v>
      </c>
    </row>
    <row r="7" spans="1:6" ht="15.75" thickBot="1">
      <c r="A7" s="77" t="s">
        <v>3</v>
      </c>
      <c r="B7" s="78" t="s">
        <v>4</v>
      </c>
      <c r="C7" s="78" t="s">
        <v>5</v>
      </c>
      <c r="D7" s="99"/>
      <c r="E7" s="99"/>
      <c r="F7" s="101"/>
    </row>
    <row r="8" spans="1:6" ht="15.75" thickBot="1">
      <c r="A8" s="72"/>
      <c r="B8" s="92"/>
      <c r="C8" s="50" t="s">
        <v>258</v>
      </c>
      <c r="D8" s="74">
        <v>205199.47</v>
      </c>
      <c r="E8" s="52"/>
      <c r="F8" s="74">
        <v>205199.47</v>
      </c>
    </row>
    <row r="9" spans="1:6" ht="15.75" thickBot="1">
      <c r="A9" s="47"/>
      <c r="B9" s="53"/>
      <c r="C9" s="54" t="s">
        <v>6</v>
      </c>
      <c r="D9" s="55">
        <v>0</v>
      </c>
      <c r="E9" s="56"/>
      <c r="F9" s="51"/>
    </row>
    <row r="10" spans="1:6" ht="17.25" thickBot="1">
      <c r="A10" s="7">
        <v>42796</v>
      </c>
      <c r="B10" s="26" t="s">
        <v>240</v>
      </c>
      <c r="C10" s="54" t="s">
        <v>252</v>
      </c>
      <c r="D10" s="55"/>
      <c r="E10" s="27">
        <v>9600</v>
      </c>
      <c r="F10" s="58">
        <f>F8-E10</f>
        <v>195599.47</v>
      </c>
    </row>
    <row r="11" spans="1:6" ht="17.25" thickBot="1">
      <c r="A11" s="7">
        <v>42801</v>
      </c>
      <c r="B11" s="26" t="s">
        <v>241</v>
      </c>
      <c r="C11" s="54" t="s">
        <v>253</v>
      </c>
      <c r="D11" s="55"/>
      <c r="E11" s="27">
        <v>10700</v>
      </c>
      <c r="F11" s="58">
        <f>F10-E11</f>
        <v>184899.47</v>
      </c>
    </row>
    <row r="12" spans="1:6" ht="17.25" thickBot="1">
      <c r="A12" s="7">
        <v>42802</v>
      </c>
      <c r="B12" s="26" t="s">
        <v>242</v>
      </c>
      <c r="C12" s="54" t="s">
        <v>136</v>
      </c>
      <c r="D12" s="55"/>
      <c r="E12" s="27">
        <v>3815.65</v>
      </c>
      <c r="F12" s="58">
        <f t="shared" ref="F12:F22" si="0">F11-E12</f>
        <v>181083.82</v>
      </c>
    </row>
    <row r="13" spans="1:6" ht="17.25" thickBot="1">
      <c r="A13" s="7">
        <v>42802</v>
      </c>
      <c r="B13" s="26" t="s">
        <v>243</v>
      </c>
      <c r="C13" s="54" t="s">
        <v>254</v>
      </c>
      <c r="D13" s="55"/>
      <c r="E13" s="27">
        <v>11340</v>
      </c>
      <c r="F13" s="58">
        <f t="shared" si="0"/>
        <v>169743.82</v>
      </c>
    </row>
    <row r="14" spans="1:6" ht="17.25" thickBot="1">
      <c r="A14" s="7">
        <v>42803</v>
      </c>
      <c r="B14" s="26" t="s">
        <v>244</v>
      </c>
      <c r="C14" s="54" t="s">
        <v>255</v>
      </c>
      <c r="D14" s="55"/>
      <c r="E14" s="27">
        <v>26426.560000000001</v>
      </c>
      <c r="F14" s="58">
        <f t="shared" si="0"/>
        <v>143317.26</v>
      </c>
    </row>
    <row r="15" spans="1:6" ht="17.25" thickBot="1">
      <c r="A15" s="7">
        <v>42803</v>
      </c>
      <c r="B15" s="26" t="s">
        <v>245</v>
      </c>
      <c r="C15" s="54" t="s">
        <v>155</v>
      </c>
      <c r="D15" s="55"/>
      <c r="E15" s="27">
        <v>0</v>
      </c>
      <c r="F15" s="58">
        <f t="shared" si="0"/>
        <v>143317.26</v>
      </c>
    </row>
    <row r="16" spans="1:6" ht="17.25" thickBot="1">
      <c r="A16" s="7">
        <v>42804</v>
      </c>
      <c r="B16" s="26" t="s">
        <v>246</v>
      </c>
      <c r="C16" s="54" t="s">
        <v>207</v>
      </c>
      <c r="D16" s="55"/>
      <c r="E16" s="27">
        <v>4600</v>
      </c>
      <c r="F16" s="58">
        <f t="shared" si="0"/>
        <v>138717.26</v>
      </c>
    </row>
    <row r="17" spans="1:6" ht="17.25" thickBot="1">
      <c r="A17" s="7">
        <v>42808</v>
      </c>
      <c r="B17" s="26" t="s">
        <v>247</v>
      </c>
      <c r="C17" s="54" t="s">
        <v>94</v>
      </c>
      <c r="D17" s="55"/>
      <c r="E17" s="27">
        <v>9831.7999999999993</v>
      </c>
      <c r="F17" s="58">
        <f t="shared" si="0"/>
        <v>128885.46</v>
      </c>
    </row>
    <row r="18" spans="1:6" ht="17.25" thickBot="1">
      <c r="A18" s="7">
        <v>42814</v>
      </c>
      <c r="B18" s="26" t="s">
        <v>248</v>
      </c>
      <c r="C18" s="54" t="s">
        <v>256</v>
      </c>
      <c r="D18" s="55"/>
      <c r="E18" s="27">
        <v>17900</v>
      </c>
      <c r="F18" s="58">
        <f t="shared" si="0"/>
        <v>110985.46</v>
      </c>
    </row>
    <row r="19" spans="1:6" ht="17.25" thickBot="1">
      <c r="A19" s="7">
        <v>42815</v>
      </c>
      <c r="B19" s="26" t="s">
        <v>249</v>
      </c>
      <c r="C19" s="54" t="s">
        <v>257</v>
      </c>
      <c r="D19" s="55"/>
      <c r="E19" s="27">
        <v>19600</v>
      </c>
      <c r="F19" s="58">
        <f t="shared" si="0"/>
        <v>91385.46</v>
      </c>
    </row>
    <row r="20" spans="1:6" ht="17.25" thickBot="1">
      <c r="A20" s="7">
        <v>42817</v>
      </c>
      <c r="B20" s="26" t="s">
        <v>250</v>
      </c>
      <c r="C20" s="54" t="s">
        <v>252</v>
      </c>
      <c r="D20" s="55"/>
      <c r="E20" s="27">
        <v>23200</v>
      </c>
      <c r="F20" s="58">
        <f t="shared" si="0"/>
        <v>68185.460000000006</v>
      </c>
    </row>
    <row r="21" spans="1:6" ht="17.25" thickBot="1">
      <c r="A21" s="7">
        <v>42821</v>
      </c>
      <c r="B21" s="26" t="s">
        <v>251</v>
      </c>
      <c r="C21" s="54" t="s">
        <v>207</v>
      </c>
      <c r="D21" s="55"/>
      <c r="E21" s="27">
        <v>10400</v>
      </c>
      <c r="F21" s="58">
        <f t="shared" si="0"/>
        <v>57785.460000000006</v>
      </c>
    </row>
    <row r="22" spans="1:6" ht="17.25" thickBot="1">
      <c r="A22" s="79"/>
      <c r="B22" s="80"/>
      <c r="C22" s="81" t="s">
        <v>10</v>
      </c>
      <c r="D22" s="82"/>
      <c r="E22" s="83">
        <v>10541.59</v>
      </c>
      <c r="F22" s="58">
        <f t="shared" si="0"/>
        <v>47243.87000000001</v>
      </c>
    </row>
    <row r="23" spans="1:6" ht="27.75" customHeight="1" thickBot="1">
      <c r="A23" s="84"/>
      <c r="B23" s="85"/>
      <c r="C23" s="86" t="s">
        <v>30</v>
      </c>
      <c r="D23" s="87"/>
      <c r="E23" s="88">
        <f>E10+E11+E12+E13+E14+E15+E16+E17+E18+E19+E20+E21</f>
        <v>147414.01</v>
      </c>
      <c r="F23" s="8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6"/>
  <sheetViews>
    <sheetView workbookViewId="0">
      <selection activeCell="K11" sqref="K11"/>
    </sheetView>
  </sheetViews>
  <sheetFormatPr baseColWidth="10" defaultRowHeight="15"/>
  <cols>
    <col min="1" max="1" width="13" customWidth="1"/>
    <col min="2" max="2" width="18.140625" customWidth="1"/>
    <col min="3" max="3" width="31.5703125" customWidth="1"/>
    <col min="4" max="4" width="17.28515625" customWidth="1"/>
    <col min="5" max="5" width="13.140625" customWidth="1"/>
    <col min="6" max="6" width="19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9.5" thickBot="1">
      <c r="A5" s="3"/>
      <c r="C5" s="90" t="s">
        <v>78</v>
      </c>
    </row>
    <row r="6" spans="1:6">
      <c r="A6" s="75"/>
      <c r="B6" s="76"/>
      <c r="C6" s="76"/>
      <c r="D6" s="98" t="s">
        <v>0</v>
      </c>
      <c r="E6" s="98" t="s">
        <v>1</v>
      </c>
      <c r="F6" s="100" t="s">
        <v>2</v>
      </c>
    </row>
    <row r="7" spans="1:6" ht="15.75" thickBot="1">
      <c r="A7" s="77" t="s">
        <v>3</v>
      </c>
      <c r="B7" s="78" t="s">
        <v>4</v>
      </c>
      <c r="C7" s="78" t="s">
        <v>271</v>
      </c>
      <c r="D7" s="99"/>
      <c r="E7" s="99"/>
      <c r="F7" s="101"/>
    </row>
    <row r="8" spans="1:6" ht="15.75" thickBot="1">
      <c r="A8" s="72"/>
      <c r="B8" s="92"/>
      <c r="C8" s="50" t="s">
        <v>259</v>
      </c>
      <c r="D8" s="74">
        <v>47243.87</v>
      </c>
      <c r="E8" s="52"/>
      <c r="F8" s="74">
        <v>47243.87</v>
      </c>
    </row>
    <row r="9" spans="1:6" ht="15.75" thickBot="1">
      <c r="A9" s="47"/>
      <c r="B9" s="53"/>
      <c r="C9" s="54" t="s">
        <v>6</v>
      </c>
      <c r="D9" s="55">
        <v>0</v>
      </c>
      <c r="E9" s="56"/>
      <c r="F9" s="51"/>
    </row>
    <row r="10" spans="1:6" ht="17.25" thickBot="1">
      <c r="A10" s="7">
        <v>42830</v>
      </c>
      <c r="B10" s="26" t="s">
        <v>260</v>
      </c>
      <c r="C10" s="54" t="s">
        <v>261</v>
      </c>
      <c r="D10" s="55"/>
      <c r="E10" s="27">
        <v>1831.87</v>
      </c>
      <c r="F10" s="58">
        <f>F8-E10</f>
        <v>45412</v>
      </c>
    </row>
    <row r="11" spans="1:6" ht="17.25" thickBot="1">
      <c r="A11" s="7">
        <v>42830</v>
      </c>
      <c r="B11" s="26" t="s">
        <v>262</v>
      </c>
      <c r="C11" s="54" t="s">
        <v>261</v>
      </c>
      <c r="D11" s="55"/>
      <c r="E11" s="27">
        <v>1326.24</v>
      </c>
      <c r="F11" s="58">
        <f>F10-E11</f>
        <v>44085.760000000002</v>
      </c>
    </row>
    <row r="12" spans="1:6" ht="17.25" thickBot="1">
      <c r="A12" s="7">
        <v>42830</v>
      </c>
      <c r="B12" s="26" t="s">
        <v>263</v>
      </c>
      <c r="C12" s="54" t="s">
        <v>223</v>
      </c>
      <c r="D12" s="55"/>
      <c r="E12" s="27">
        <v>30233.759999999998</v>
      </c>
      <c r="F12" s="58">
        <f t="shared" ref="F12:F13" si="0">F11-E12</f>
        <v>13852.000000000004</v>
      </c>
    </row>
    <row r="13" spans="1:6" ht="17.25" thickBot="1">
      <c r="A13" s="7">
        <v>42853</v>
      </c>
      <c r="B13" s="26"/>
      <c r="C13" s="81" t="s">
        <v>10</v>
      </c>
      <c r="D13" s="55"/>
      <c r="E13" s="27">
        <v>225.09</v>
      </c>
      <c r="F13" s="58">
        <f t="shared" si="0"/>
        <v>13626.910000000003</v>
      </c>
    </row>
    <row r="14" spans="1:6" ht="17.25" thickBot="1">
      <c r="A14" s="7"/>
      <c r="B14" s="26"/>
      <c r="C14" s="54"/>
      <c r="D14" s="55"/>
      <c r="E14" s="27"/>
      <c r="F14" s="93"/>
    </row>
    <row r="15" spans="1:6" ht="17.25" thickBot="1">
      <c r="A15" s="79"/>
      <c r="B15" s="80"/>
      <c r="C15" s="81"/>
      <c r="D15" s="82"/>
      <c r="E15" s="83"/>
      <c r="F15" s="74"/>
    </row>
    <row r="16" spans="1:6" ht="17.25" thickBot="1">
      <c r="A16" s="84"/>
      <c r="B16" s="85"/>
      <c r="C16" s="86" t="s">
        <v>30</v>
      </c>
      <c r="D16" s="87"/>
      <c r="E16" s="88">
        <f>E10+E11+E12</f>
        <v>33391.869999999995</v>
      </c>
      <c r="F16" s="8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tabSelected="1" workbookViewId="0">
      <selection activeCell="H17" sqref="H17"/>
    </sheetView>
  </sheetViews>
  <sheetFormatPr baseColWidth="10" defaultRowHeight="15"/>
  <cols>
    <col min="1" max="1" width="13.5703125" customWidth="1"/>
    <col min="2" max="2" width="16.140625" customWidth="1"/>
    <col min="3" max="3" width="31.5703125" customWidth="1"/>
    <col min="4" max="4" width="14.5703125" customWidth="1"/>
    <col min="5" max="5" width="13.140625" customWidth="1"/>
    <col min="6" max="6" width="19.5703125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9.5" thickBot="1">
      <c r="A5" s="3"/>
      <c r="C5" s="90" t="s">
        <v>80</v>
      </c>
    </row>
    <row r="6" spans="1:6">
      <c r="A6" s="75"/>
      <c r="B6" s="76"/>
      <c r="C6" s="76"/>
      <c r="D6" s="98" t="s">
        <v>0</v>
      </c>
      <c r="E6" s="98" t="s">
        <v>1</v>
      </c>
      <c r="F6" s="100" t="s">
        <v>2</v>
      </c>
    </row>
    <row r="7" spans="1:6" ht="15.75" thickBot="1">
      <c r="A7" s="77" t="s">
        <v>3</v>
      </c>
      <c r="B7" s="78" t="s">
        <v>4</v>
      </c>
      <c r="C7" s="78" t="s">
        <v>270</v>
      </c>
      <c r="D7" s="99"/>
      <c r="E7" s="99"/>
      <c r="F7" s="101"/>
    </row>
    <row r="8" spans="1:6" ht="15.75" thickBot="1">
      <c r="A8" s="72"/>
      <c r="B8" s="92"/>
      <c r="C8" s="50" t="s">
        <v>267</v>
      </c>
      <c r="D8" s="74">
        <v>13626.91</v>
      </c>
      <c r="E8" s="52"/>
      <c r="F8" s="74">
        <f>D8</f>
        <v>13626.91</v>
      </c>
    </row>
    <row r="9" spans="1:6" ht="15.75" thickBot="1">
      <c r="A9" s="47">
        <v>42873</v>
      </c>
      <c r="B9" s="53"/>
      <c r="C9" s="54" t="s">
        <v>6</v>
      </c>
      <c r="D9" s="55">
        <v>167917.52</v>
      </c>
      <c r="E9" s="56"/>
      <c r="F9" s="51">
        <f>F8+D9</f>
        <v>181544.43</v>
      </c>
    </row>
    <row r="10" spans="1:6" ht="17.25" thickBot="1">
      <c r="A10" s="7">
        <v>42874</v>
      </c>
      <c r="B10" s="26" t="s">
        <v>264</v>
      </c>
      <c r="C10" s="54" t="s">
        <v>223</v>
      </c>
      <c r="D10" s="55"/>
      <c r="E10" s="27">
        <v>44980.42</v>
      </c>
      <c r="F10" s="58">
        <f>F9-E10</f>
        <v>136564.01</v>
      </c>
    </row>
    <row r="11" spans="1:6" ht="17.25" thickBot="1">
      <c r="A11" s="7">
        <v>42874</v>
      </c>
      <c r="B11" s="26" t="s">
        <v>265</v>
      </c>
      <c r="C11" s="54" t="s">
        <v>272</v>
      </c>
      <c r="D11" s="55"/>
      <c r="E11" s="27">
        <v>15000</v>
      </c>
      <c r="F11" s="58">
        <f t="shared" ref="F11:F14" si="0">F10-E11</f>
        <v>121564.01000000001</v>
      </c>
    </row>
    <row r="12" spans="1:6" ht="17.25" thickBot="1">
      <c r="A12" s="7">
        <v>42874</v>
      </c>
      <c r="B12" s="26" t="s">
        <v>266</v>
      </c>
      <c r="C12" s="54" t="s">
        <v>273</v>
      </c>
      <c r="D12" s="55"/>
      <c r="E12" s="27">
        <v>20550</v>
      </c>
      <c r="F12" s="58">
        <f t="shared" si="0"/>
        <v>101014.01000000001</v>
      </c>
    </row>
    <row r="13" spans="1:6" ht="17.25" thickBot="1">
      <c r="A13" s="7">
        <v>42878</v>
      </c>
      <c r="B13" s="26" t="s">
        <v>268</v>
      </c>
      <c r="C13" s="81" t="s">
        <v>269</v>
      </c>
      <c r="D13" s="55"/>
      <c r="E13" s="27">
        <v>12087.05</v>
      </c>
      <c r="F13" s="58">
        <f t="shared" si="0"/>
        <v>88926.96</v>
      </c>
    </row>
    <row r="14" spans="1:6" ht="17.25" thickBot="1">
      <c r="A14" s="7"/>
      <c r="B14" s="26"/>
      <c r="C14" s="81" t="s">
        <v>10</v>
      </c>
      <c r="D14" s="55"/>
      <c r="E14" s="27">
        <v>313.93</v>
      </c>
      <c r="F14" s="58">
        <f t="shared" si="0"/>
        <v>88613.030000000013</v>
      </c>
    </row>
    <row r="15" spans="1:6" ht="17.25" thickBot="1">
      <c r="A15" s="7"/>
      <c r="B15" s="26"/>
      <c r="C15" s="102"/>
      <c r="D15" s="55"/>
      <c r="E15" s="27"/>
      <c r="F15" s="103"/>
    </row>
    <row r="16" spans="1:6" ht="17.25" thickBot="1">
      <c r="A16" s="79"/>
      <c r="B16" s="80"/>
      <c r="C16" s="81"/>
      <c r="D16" s="82"/>
      <c r="E16" s="83"/>
      <c r="F16" s="74"/>
    </row>
    <row r="17" spans="1:8" ht="24" customHeight="1" thickBot="1">
      <c r="A17" s="84"/>
      <c r="B17" s="85"/>
      <c r="C17" s="104" t="s">
        <v>30</v>
      </c>
      <c r="D17" s="87"/>
      <c r="E17" s="88">
        <f>E10+E11+E12+E13</f>
        <v>92617.47</v>
      </c>
      <c r="F17" s="89"/>
    </row>
    <row r="19" spans="1:8">
      <c r="H19" t="s">
        <v>274</v>
      </c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A30" sqref="A1:F30"/>
    </sheetView>
  </sheetViews>
  <sheetFormatPr baseColWidth="10" defaultRowHeight="15"/>
  <cols>
    <col min="1" max="1" width="13.5703125" customWidth="1"/>
    <col min="2" max="2" width="16.5703125" customWidth="1"/>
    <col min="3" max="3" width="33.28515625" customWidth="1"/>
    <col min="4" max="4" width="14.5703125" customWidth="1"/>
    <col min="5" max="5" width="12.85546875" customWidth="1"/>
    <col min="6" max="6" width="14.42578125" customWidth="1"/>
  </cols>
  <sheetData>
    <row r="1" spans="1:6" ht="33">
      <c r="A1" s="2"/>
    </row>
    <row r="2" spans="1:6" ht="21.75" customHeight="1">
      <c r="A2" s="3"/>
      <c r="C2" s="29" t="s">
        <v>7</v>
      </c>
    </row>
    <row r="3" spans="1:6">
      <c r="A3" s="3"/>
      <c r="C3" s="3" t="s">
        <v>8</v>
      </c>
    </row>
    <row r="4" spans="1:6" ht="15.75" thickBot="1">
      <c r="A4" s="3"/>
      <c r="C4" s="4" t="s">
        <v>31</v>
      </c>
    </row>
    <row r="5" spans="1:6">
      <c r="A5" s="8"/>
      <c r="B5" s="9"/>
      <c r="C5" s="9"/>
      <c r="D5" s="94" t="s">
        <v>0</v>
      </c>
      <c r="E5" s="94" t="s">
        <v>1</v>
      </c>
      <c r="F5" s="96" t="s">
        <v>2</v>
      </c>
    </row>
    <row r="6" spans="1:6" ht="15.75" thickBot="1">
      <c r="A6" s="10" t="s">
        <v>3</v>
      </c>
      <c r="B6" s="11" t="s">
        <v>4</v>
      </c>
      <c r="C6" s="11" t="s">
        <v>5</v>
      </c>
      <c r="D6" s="95"/>
      <c r="E6" s="95"/>
      <c r="F6" s="97"/>
    </row>
    <row r="7" spans="1:6" ht="15.75" thickBot="1">
      <c r="A7" s="12"/>
      <c r="B7" s="22"/>
      <c r="C7" s="16" t="s">
        <v>66</v>
      </c>
      <c r="D7" s="19">
        <v>435833.33</v>
      </c>
      <c r="E7" s="20"/>
      <c r="F7" s="19">
        <v>435833.33</v>
      </c>
    </row>
    <row r="8" spans="1:6" ht="17.25" thickBot="1">
      <c r="A8" s="23"/>
      <c r="B8" s="14"/>
      <c r="C8" s="18" t="s">
        <v>6</v>
      </c>
      <c r="D8" s="17">
        <v>0</v>
      </c>
      <c r="E8" s="15"/>
      <c r="F8" s="19">
        <f>F7+D8</f>
        <v>435833.33</v>
      </c>
    </row>
    <row r="9" spans="1:6" ht="17.25" thickBot="1">
      <c r="A9" s="7">
        <v>42409</v>
      </c>
      <c r="B9" s="26" t="s">
        <v>32</v>
      </c>
      <c r="C9" s="6" t="s">
        <v>50</v>
      </c>
      <c r="D9" s="5"/>
      <c r="E9" s="27">
        <v>5303.16</v>
      </c>
      <c r="F9" s="13">
        <f>F8-E9</f>
        <v>430530.17000000004</v>
      </c>
    </row>
    <row r="10" spans="1:6" ht="17.25" thickBot="1">
      <c r="A10" s="7">
        <v>42409</v>
      </c>
      <c r="B10" s="26" t="s">
        <v>33</v>
      </c>
      <c r="C10" s="6" t="s">
        <v>50</v>
      </c>
      <c r="D10" s="5"/>
      <c r="E10" s="27">
        <v>5166.5200000000004</v>
      </c>
      <c r="F10" s="13">
        <f t="shared" ref="F10:F26" si="0">F9-E10</f>
        <v>425363.65</v>
      </c>
    </row>
    <row r="11" spans="1:6" ht="17.25" thickBot="1">
      <c r="A11" s="7">
        <v>42409</v>
      </c>
      <c r="B11" s="26" t="s">
        <v>34</v>
      </c>
      <c r="C11" s="6" t="s">
        <v>51</v>
      </c>
      <c r="D11" s="5"/>
      <c r="E11" s="27">
        <v>45200</v>
      </c>
      <c r="F11" s="13">
        <f t="shared" si="0"/>
        <v>380163.65</v>
      </c>
    </row>
    <row r="12" spans="1:6" ht="17.25" thickBot="1">
      <c r="A12" s="7">
        <v>42410</v>
      </c>
      <c r="B12" s="26" t="s">
        <v>35</v>
      </c>
      <c r="C12" s="6" t="s">
        <v>52</v>
      </c>
      <c r="D12" s="5"/>
      <c r="E12" s="27">
        <v>9000</v>
      </c>
      <c r="F12" s="13">
        <f t="shared" si="0"/>
        <v>371163.65</v>
      </c>
    </row>
    <row r="13" spans="1:6" ht="17.25" thickBot="1">
      <c r="A13" s="7">
        <v>42410</v>
      </c>
      <c r="B13" s="26" t="s">
        <v>36</v>
      </c>
      <c r="C13" s="6" t="s">
        <v>53</v>
      </c>
      <c r="D13" s="5"/>
      <c r="E13" s="27">
        <v>6620.95</v>
      </c>
      <c r="F13" s="13">
        <f t="shared" si="0"/>
        <v>364542.7</v>
      </c>
    </row>
    <row r="14" spans="1:6" ht="17.25" thickBot="1">
      <c r="A14" s="7">
        <v>42410</v>
      </c>
      <c r="B14" s="26" t="s">
        <v>37</v>
      </c>
      <c r="C14" s="6" t="s">
        <v>54</v>
      </c>
      <c r="D14" s="5"/>
      <c r="E14" s="27">
        <v>12050</v>
      </c>
      <c r="F14" s="13">
        <f t="shared" si="0"/>
        <v>352492.7</v>
      </c>
    </row>
    <row r="15" spans="1:6" ht="17.25" thickBot="1">
      <c r="A15" s="7">
        <v>42410</v>
      </c>
      <c r="B15" s="26" t="s">
        <v>38</v>
      </c>
      <c r="C15" s="6" t="s">
        <v>55</v>
      </c>
      <c r="D15" s="5"/>
      <c r="E15" s="27">
        <v>2950</v>
      </c>
      <c r="F15" s="13">
        <f>F14-E15</f>
        <v>349542.7</v>
      </c>
    </row>
    <row r="16" spans="1:6" ht="17.25" thickBot="1">
      <c r="A16" s="7">
        <v>42411</v>
      </c>
      <c r="B16" s="26" t="s">
        <v>39</v>
      </c>
      <c r="C16" s="6" t="s">
        <v>56</v>
      </c>
      <c r="D16" s="5"/>
      <c r="E16" s="27">
        <v>33210</v>
      </c>
      <c r="F16" s="13">
        <f t="shared" si="0"/>
        <v>316332.7</v>
      </c>
    </row>
    <row r="17" spans="1:6" ht="17.25" thickBot="1">
      <c r="A17" s="7">
        <v>42401</v>
      </c>
      <c r="B17" s="26" t="s">
        <v>40</v>
      </c>
      <c r="C17" s="6" t="s">
        <v>57</v>
      </c>
      <c r="D17" s="5"/>
      <c r="E17" s="27">
        <v>26381.25</v>
      </c>
      <c r="F17" s="13">
        <f t="shared" si="0"/>
        <v>289951.45</v>
      </c>
    </row>
    <row r="18" spans="1:6" ht="17.25" thickBot="1">
      <c r="A18" s="7">
        <v>42419</v>
      </c>
      <c r="B18" s="26" t="s">
        <v>41</v>
      </c>
      <c r="C18" s="6" t="s">
        <v>58</v>
      </c>
      <c r="D18" s="5"/>
      <c r="E18" s="27">
        <v>17861.599999999999</v>
      </c>
      <c r="F18" s="13">
        <f>F17-E18</f>
        <v>272089.85000000003</v>
      </c>
    </row>
    <row r="19" spans="1:6" ht="17.25" thickBot="1">
      <c r="A19" s="7">
        <v>42419</v>
      </c>
      <c r="B19" s="26" t="s">
        <v>42</v>
      </c>
      <c r="C19" s="6" t="s">
        <v>59</v>
      </c>
      <c r="D19" s="5"/>
      <c r="E19" s="27">
        <v>8100</v>
      </c>
      <c r="F19" s="13">
        <f t="shared" si="0"/>
        <v>263989.85000000003</v>
      </c>
    </row>
    <row r="20" spans="1:6" ht="17.25" thickBot="1">
      <c r="A20" s="7">
        <v>42419</v>
      </c>
      <c r="B20" s="26" t="s">
        <v>43</v>
      </c>
      <c r="C20" s="6" t="s">
        <v>60</v>
      </c>
      <c r="D20" s="5"/>
      <c r="E20" s="27">
        <v>2461.35</v>
      </c>
      <c r="F20" s="13">
        <f t="shared" si="0"/>
        <v>261528.50000000003</v>
      </c>
    </row>
    <row r="21" spans="1:6" ht="17.25" thickBot="1">
      <c r="A21" s="7">
        <v>42419</v>
      </c>
      <c r="B21" s="26" t="s">
        <v>44</v>
      </c>
      <c r="C21" s="6" t="s">
        <v>61</v>
      </c>
      <c r="D21" s="5"/>
      <c r="E21" s="27">
        <v>7562.13</v>
      </c>
      <c r="F21" s="13">
        <f>F20-E21</f>
        <v>253966.37000000002</v>
      </c>
    </row>
    <row r="22" spans="1:6" ht="17.25" thickBot="1">
      <c r="A22" s="7">
        <v>42384</v>
      </c>
      <c r="B22" s="26" t="s">
        <v>45</v>
      </c>
      <c r="C22" s="6" t="s">
        <v>12</v>
      </c>
      <c r="D22" s="5"/>
      <c r="E22" s="27">
        <v>49968.6</v>
      </c>
      <c r="F22" s="13">
        <f t="shared" si="0"/>
        <v>203997.77000000002</v>
      </c>
    </row>
    <row r="23" spans="1:6" ht="17.25" thickBot="1">
      <c r="A23" s="7">
        <v>42423</v>
      </c>
      <c r="B23" s="26" t="s">
        <v>46</v>
      </c>
      <c r="C23" s="6" t="s">
        <v>62</v>
      </c>
      <c r="D23" s="5"/>
      <c r="E23" s="27">
        <v>43392</v>
      </c>
      <c r="F23" s="13">
        <f t="shared" si="0"/>
        <v>160605.77000000002</v>
      </c>
    </row>
    <row r="24" spans="1:6" ht="17.25" thickBot="1">
      <c r="A24" s="7">
        <v>42423</v>
      </c>
      <c r="B24" s="26" t="s">
        <v>47</v>
      </c>
      <c r="C24" s="6" t="s">
        <v>63</v>
      </c>
      <c r="D24" s="5"/>
      <c r="E24" s="27">
        <v>16680</v>
      </c>
      <c r="F24" s="13">
        <f>F23-E24</f>
        <v>143925.77000000002</v>
      </c>
    </row>
    <row r="25" spans="1:6" ht="17.25" thickBot="1">
      <c r="A25" s="7">
        <v>42426</v>
      </c>
      <c r="B25" s="26" t="s">
        <v>48</v>
      </c>
      <c r="C25" s="6" t="s">
        <v>64</v>
      </c>
      <c r="D25" s="5"/>
      <c r="E25" s="27">
        <v>7910</v>
      </c>
      <c r="F25" s="13">
        <f t="shared" si="0"/>
        <v>136015.77000000002</v>
      </c>
    </row>
    <row r="26" spans="1:6" ht="17.25" thickBot="1">
      <c r="A26" s="7">
        <v>42425</v>
      </c>
      <c r="B26" s="26" t="s">
        <v>49</v>
      </c>
      <c r="C26" s="6" t="s">
        <v>65</v>
      </c>
      <c r="D26" s="5"/>
      <c r="E26" s="27">
        <v>4935.6099999999997</v>
      </c>
      <c r="F26" s="13">
        <f t="shared" si="0"/>
        <v>131080.16000000003</v>
      </c>
    </row>
    <row r="27" spans="1:6" ht="17.25" thickBot="1">
      <c r="A27" s="7">
        <v>42429</v>
      </c>
      <c r="B27" s="26"/>
      <c r="C27" s="6" t="s">
        <v>67</v>
      </c>
      <c r="D27" s="17">
        <v>49968.6</v>
      </c>
      <c r="E27" s="28"/>
      <c r="F27" s="13">
        <f>F26+D27</f>
        <v>181048.76000000004</v>
      </c>
    </row>
    <row r="28" spans="1:6" ht="17.25" thickBot="1">
      <c r="A28" s="7"/>
      <c r="B28" s="26"/>
      <c r="C28" s="6" t="s">
        <v>10</v>
      </c>
      <c r="D28" s="5"/>
      <c r="E28" s="28">
        <v>440.45</v>
      </c>
      <c r="F28" s="13">
        <f>F27-E28</f>
        <v>180608.31000000003</v>
      </c>
    </row>
    <row r="29" spans="1:6" ht="17.25" thickBot="1">
      <c r="A29" s="7"/>
      <c r="B29" s="26"/>
      <c r="C29" s="6" t="s">
        <v>30</v>
      </c>
      <c r="D29" s="5"/>
      <c r="E29" s="25">
        <f>E9+E10+E11+E12+E13+E14+E15+E16+E17+E18+E19+E20+E21+E22+E23+E24+E25+E26</f>
        <v>304753.17000000004</v>
      </c>
      <c r="F29" s="13"/>
    </row>
  </sheetData>
  <mergeCells count="3">
    <mergeCell ref="D5:D6"/>
    <mergeCell ref="E5:E6"/>
    <mergeCell ref="F5:F6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"/>
  <sheetViews>
    <sheetView workbookViewId="0">
      <selection activeCell="C20" sqref="C20"/>
    </sheetView>
  </sheetViews>
  <sheetFormatPr baseColWidth="10" defaultRowHeight="15"/>
  <cols>
    <col min="1" max="1" width="14.7109375" customWidth="1"/>
    <col min="2" max="2" width="16.28515625" customWidth="1"/>
    <col min="3" max="3" width="30.140625" customWidth="1"/>
    <col min="4" max="4" width="14.28515625" customWidth="1"/>
    <col min="5" max="5" width="13.140625" customWidth="1"/>
    <col min="6" max="6" width="14.28515625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5.75" thickBot="1">
      <c r="A5" s="3"/>
      <c r="C5" s="4" t="s">
        <v>78</v>
      </c>
    </row>
    <row r="6" spans="1:6">
      <c r="A6" s="8"/>
      <c r="B6" s="9"/>
      <c r="C6" s="9"/>
      <c r="D6" s="94" t="s">
        <v>0</v>
      </c>
      <c r="E6" s="94" t="s">
        <v>1</v>
      </c>
      <c r="F6" s="96" t="s">
        <v>2</v>
      </c>
    </row>
    <row r="7" spans="1:6" ht="15.75" thickBot="1">
      <c r="A7" s="10" t="s">
        <v>3</v>
      </c>
      <c r="B7" s="11" t="s">
        <v>4</v>
      </c>
      <c r="C7" s="11" t="s">
        <v>5</v>
      </c>
      <c r="D7" s="95"/>
      <c r="E7" s="95"/>
      <c r="F7" s="97"/>
    </row>
    <row r="8" spans="1:6" ht="15.75" thickBot="1">
      <c r="A8" s="12"/>
      <c r="B8" s="22"/>
      <c r="C8" s="16" t="s">
        <v>68</v>
      </c>
      <c r="D8" s="19">
        <v>19739.53</v>
      </c>
      <c r="E8" s="20"/>
      <c r="F8" s="19">
        <v>19739.53</v>
      </c>
    </row>
    <row r="9" spans="1:6" ht="17.25" thickBot="1">
      <c r="A9" s="23">
        <v>42464</v>
      </c>
      <c r="B9" s="14"/>
      <c r="C9" s="18" t="s">
        <v>6</v>
      </c>
      <c r="D9" s="17">
        <v>28811.8</v>
      </c>
      <c r="E9" s="15"/>
      <c r="F9" s="19">
        <f>F8+D9</f>
        <v>48551.33</v>
      </c>
    </row>
    <row r="10" spans="1:6" ht="17.25" thickBot="1">
      <c r="A10" s="7">
        <v>42466</v>
      </c>
      <c r="B10" s="26" t="s">
        <v>69</v>
      </c>
      <c r="C10" s="6" t="s">
        <v>74</v>
      </c>
      <c r="D10" s="5"/>
      <c r="E10" s="5">
        <v>6165.48</v>
      </c>
      <c r="F10" s="13">
        <f>F9-E10</f>
        <v>42385.850000000006</v>
      </c>
    </row>
    <row r="11" spans="1:6" ht="17.25" thickBot="1">
      <c r="A11" s="7">
        <v>42467</v>
      </c>
      <c r="B11" s="26" t="s">
        <v>70</v>
      </c>
      <c r="C11" s="6" t="s">
        <v>50</v>
      </c>
      <c r="D11" s="5"/>
      <c r="E11" s="5">
        <v>4845.05</v>
      </c>
      <c r="F11" s="13">
        <f t="shared" ref="F11:F14" si="0">F10-E11</f>
        <v>37540.800000000003</v>
      </c>
    </row>
    <row r="12" spans="1:6" ht="17.25" thickBot="1">
      <c r="A12" s="7">
        <v>42467</v>
      </c>
      <c r="B12" s="26" t="s">
        <v>71</v>
      </c>
      <c r="C12" s="6" t="s">
        <v>50</v>
      </c>
      <c r="D12" s="5"/>
      <c r="E12" s="5">
        <v>6519.11</v>
      </c>
      <c r="F12" s="13">
        <f t="shared" si="0"/>
        <v>31021.690000000002</v>
      </c>
    </row>
    <row r="13" spans="1:6" ht="17.25" thickBot="1">
      <c r="A13" s="7">
        <v>42479</v>
      </c>
      <c r="B13" s="26" t="s">
        <v>72</v>
      </c>
      <c r="C13" s="6" t="s">
        <v>75</v>
      </c>
      <c r="D13" s="5"/>
      <c r="E13" s="5">
        <v>22100</v>
      </c>
      <c r="F13" s="13">
        <f t="shared" si="0"/>
        <v>8921.6900000000023</v>
      </c>
    </row>
    <row r="14" spans="1:6" ht="17.25" thickBot="1">
      <c r="A14" s="7">
        <v>42482</v>
      </c>
      <c r="B14" s="26" t="s">
        <v>73</v>
      </c>
      <c r="C14" s="6" t="s">
        <v>76</v>
      </c>
      <c r="D14" s="5"/>
      <c r="E14" s="5">
        <v>4543.28</v>
      </c>
      <c r="F14" s="13">
        <f t="shared" si="0"/>
        <v>4378.4100000000026</v>
      </c>
    </row>
    <row r="15" spans="1:6" ht="17.25" thickBot="1">
      <c r="A15" s="7">
        <v>42490</v>
      </c>
      <c r="B15" s="26"/>
      <c r="C15" s="6" t="s">
        <v>77</v>
      </c>
      <c r="D15" s="5">
        <v>51302</v>
      </c>
      <c r="E15" s="27"/>
      <c r="F15" s="13">
        <f>F14+D15</f>
        <v>55680.41</v>
      </c>
    </row>
    <row r="16" spans="1:6" ht="17.25" thickBot="1">
      <c r="A16" s="7"/>
      <c r="B16" s="26"/>
      <c r="C16" s="6" t="s">
        <v>10</v>
      </c>
      <c r="D16" s="5">
        <v>295.43</v>
      </c>
      <c r="E16" s="27"/>
      <c r="F16" s="13">
        <f>F15-D16</f>
        <v>55384.98</v>
      </c>
    </row>
    <row r="17" spans="1:6" ht="17.25" thickBot="1">
      <c r="A17" s="7"/>
      <c r="B17" s="26"/>
      <c r="C17" s="6" t="s">
        <v>30</v>
      </c>
      <c r="D17" s="5"/>
      <c r="E17" s="30">
        <f>E10+E11+E12+E13+E14</f>
        <v>44172.92</v>
      </c>
      <c r="F17" s="13"/>
    </row>
    <row r="18" spans="1:6" ht="17.25" thickBot="1">
      <c r="A18" s="7"/>
      <c r="B18" s="26"/>
      <c r="C18" s="6"/>
      <c r="D18" s="5"/>
      <c r="E18" s="27"/>
      <c r="F18" s="1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7"/>
  <sheetViews>
    <sheetView workbookViewId="0">
      <selection activeCell="A28" sqref="A1:F28"/>
    </sheetView>
  </sheetViews>
  <sheetFormatPr baseColWidth="10" defaultRowHeight="15"/>
  <cols>
    <col min="1" max="1" width="15.28515625" customWidth="1"/>
    <col min="2" max="2" width="13.7109375" customWidth="1"/>
    <col min="3" max="3" width="27.28515625" customWidth="1"/>
    <col min="4" max="4" width="12.42578125" bestFit="1" customWidth="1"/>
    <col min="6" max="6" width="14.85546875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5.75" thickBot="1">
      <c r="A5" s="3"/>
      <c r="C5" s="4" t="s">
        <v>80</v>
      </c>
    </row>
    <row r="6" spans="1:6">
      <c r="A6" s="8"/>
      <c r="B6" s="9"/>
      <c r="C6" s="9"/>
      <c r="D6" s="94" t="s">
        <v>0</v>
      </c>
      <c r="E6" s="94" t="s">
        <v>1</v>
      </c>
      <c r="F6" s="96" t="s">
        <v>2</v>
      </c>
    </row>
    <row r="7" spans="1:6" ht="15.75" thickBot="1">
      <c r="A7" s="10" t="s">
        <v>3</v>
      </c>
      <c r="B7" s="11" t="s">
        <v>4</v>
      </c>
      <c r="C7" s="11" t="s">
        <v>5</v>
      </c>
      <c r="D7" s="95"/>
      <c r="E7" s="95"/>
      <c r="F7" s="97"/>
    </row>
    <row r="8" spans="1:6" ht="15.75" thickBot="1">
      <c r="A8" s="12"/>
      <c r="B8" s="22"/>
      <c r="C8" s="16" t="s">
        <v>79</v>
      </c>
      <c r="D8" s="19">
        <v>35134.980000000003</v>
      </c>
      <c r="E8" s="20"/>
      <c r="F8" s="19">
        <v>35134.980000000003</v>
      </c>
    </row>
    <row r="9" spans="1:6" ht="17.25" thickBot="1">
      <c r="A9" s="23">
        <v>42501</v>
      </c>
      <c r="B9" s="14"/>
      <c r="C9" s="18" t="s">
        <v>6</v>
      </c>
      <c r="D9" s="17">
        <v>604604.30000000005</v>
      </c>
      <c r="E9" s="15"/>
      <c r="F9" s="19">
        <f>F8+D9</f>
        <v>639739.28</v>
      </c>
    </row>
    <row r="10" spans="1:6" ht="17.25" thickBot="1">
      <c r="A10" s="32">
        <v>42501</v>
      </c>
      <c r="B10" s="26" t="s">
        <v>109</v>
      </c>
      <c r="C10" s="18" t="s">
        <v>110</v>
      </c>
      <c r="D10" s="17"/>
      <c r="E10" s="33">
        <v>11700</v>
      </c>
      <c r="F10" s="31">
        <f>F9-E10</f>
        <v>628039.28</v>
      </c>
    </row>
    <row r="11" spans="1:6" ht="17.25" thickBot="1">
      <c r="A11" s="32">
        <v>42501</v>
      </c>
      <c r="B11" s="26" t="s">
        <v>81</v>
      </c>
      <c r="C11" s="18" t="s">
        <v>82</v>
      </c>
      <c r="D11" s="17"/>
      <c r="E11" s="33">
        <v>8285.2000000000007</v>
      </c>
      <c r="F11" s="31">
        <f t="shared" ref="F11:F25" si="0">F10-E11</f>
        <v>619754.08000000007</v>
      </c>
    </row>
    <row r="12" spans="1:6" ht="17.25" thickBot="1">
      <c r="A12" s="32">
        <v>42506</v>
      </c>
      <c r="B12" s="26" t="s">
        <v>95</v>
      </c>
      <c r="C12" s="18" t="s">
        <v>83</v>
      </c>
      <c r="D12" s="17"/>
      <c r="E12" s="33">
        <v>64000</v>
      </c>
      <c r="F12" s="31">
        <f t="shared" si="0"/>
        <v>555754.08000000007</v>
      </c>
    </row>
    <row r="13" spans="1:6" ht="17.25" thickBot="1">
      <c r="A13" s="32">
        <v>42506</v>
      </c>
      <c r="B13" s="26" t="s">
        <v>96</v>
      </c>
      <c r="C13" s="18" t="s">
        <v>55</v>
      </c>
      <c r="D13" s="17"/>
      <c r="E13" s="33">
        <v>11700</v>
      </c>
      <c r="F13" s="31">
        <f t="shared" si="0"/>
        <v>544054.08000000007</v>
      </c>
    </row>
    <row r="14" spans="1:6" ht="17.25" thickBot="1">
      <c r="A14" s="32">
        <v>42506</v>
      </c>
      <c r="B14" s="26" t="s">
        <v>97</v>
      </c>
      <c r="C14" s="18" t="s">
        <v>84</v>
      </c>
      <c r="D14" s="17"/>
      <c r="E14" s="33">
        <v>12112.5</v>
      </c>
      <c r="F14" s="31">
        <f t="shared" si="0"/>
        <v>531941.58000000007</v>
      </c>
    </row>
    <row r="15" spans="1:6" ht="17.25" thickBot="1">
      <c r="A15" s="32">
        <v>42506</v>
      </c>
      <c r="B15" s="26" t="s">
        <v>98</v>
      </c>
      <c r="C15" s="18" t="s">
        <v>85</v>
      </c>
      <c r="D15" s="17"/>
      <c r="E15" s="33">
        <v>18000</v>
      </c>
      <c r="F15" s="31">
        <f t="shared" si="0"/>
        <v>513941.58000000007</v>
      </c>
    </row>
    <row r="16" spans="1:6" ht="17.25" thickBot="1">
      <c r="A16" s="32">
        <v>42508</v>
      </c>
      <c r="B16" s="26" t="s">
        <v>99</v>
      </c>
      <c r="C16" s="18" t="s">
        <v>86</v>
      </c>
      <c r="D16" s="17"/>
      <c r="E16" s="33">
        <v>24300</v>
      </c>
      <c r="F16" s="31">
        <f t="shared" si="0"/>
        <v>489641.58000000007</v>
      </c>
    </row>
    <row r="17" spans="1:6" ht="17.25" thickBot="1">
      <c r="A17" s="32">
        <v>42508</v>
      </c>
      <c r="B17" s="26" t="s">
        <v>100</v>
      </c>
      <c r="C17" s="18" t="s">
        <v>87</v>
      </c>
      <c r="D17" s="17"/>
      <c r="E17" s="33">
        <v>8475</v>
      </c>
      <c r="F17" s="31">
        <f t="shared" si="0"/>
        <v>481166.58000000007</v>
      </c>
    </row>
    <row r="18" spans="1:6" ht="17.25" thickBot="1">
      <c r="A18" s="32">
        <v>42508</v>
      </c>
      <c r="B18" s="26" t="s">
        <v>101</v>
      </c>
      <c r="C18" s="18" t="s">
        <v>88</v>
      </c>
      <c r="D18" s="17"/>
      <c r="E18" s="33">
        <v>4050.06</v>
      </c>
      <c r="F18" s="31">
        <f t="shared" si="0"/>
        <v>477116.52000000008</v>
      </c>
    </row>
    <row r="19" spans="1:6" ht="17.25" thickBot="1">
      <c r="A19" s="32">
        <v>42508</v>
      </c>
      <c r="B19" s="26" t="s">
        <v>102</v>
      </c>
      <c r="C19" s="18" t="s">
        <v>89</v>
      </c>
      <c r="D19" s="17"/>
      <c r="E19" s="33">
        <v>49323.839999999997</v>
      </c>
      <c r="F19" s="31">
        <f t="shared" si="0"/>
        <v>427792.68000000005</v>
      </c>
    </row>
    <row r="20" spans="1:6" ht="17.25" thickBot="1">
      <c r="A20" s="32">
        <v>42508</v>
      </c>
      <c r="B20" s="26" t="s">
        <v>103</v>
      </c>
      <c r="C20" s="18" t="s">
        <v>9</v>
      </c>
      <c r="D20" s="17"/>
      <c r="E20" s="33">
        <v>2811.82</v>
      </c>
      <c r="F20" s="31">
        <f t="shared" si="0"/>
        <v>424980.86000000004</v>
      </c>
    </row>
    <row r="21" spans="1:6" ht="17.25" thickBot="1">
      <c r="A21" s="32">
        <v>42508</v>
      </c>
      <c r="B21" s="26" t="s">
        <v>104</v>
      </c>
      <c r="C21" s="6" t="s">
        <v>90</v>
      </c>
      <c r="D21" s="5"/>
      <c r="E21" s="5">
        <v>12554.79</v>
      </c>
      <c r="F21" s="31">
        <f t="shared" si="0"/>
        <v>412426.07000000007</v>
      </c>
    </row>
    <row r="22" spans="1:6" ht="17.25" thickBot="1">
      <c r="A22" s="32">
        <v>42510</v>
      </c>
      <c r="B22" s="26" t="s">
        <v>105</v>
      </c>
      <c r="C22" s="6" t="s">
        <v>91</v>
      </c>
      <c r="D22" s="5"/>
      <c r="E22" s="5">
        <v>6476.8</v>
      </c>
      <c r="F22" s="31">
        <f t="shared" si="0"/>
        <v>405949.27000000008</v>
      </c>
    </row>
    <row r="23" spans="1:6" ht="17.25" thickBot="1">
      <c r="A23" s="32">
        <v>42513</v>
      </c>
      <c r="B23" s="26" t="s">
        <v>106</v>
      </c>
      <c r="C23" s="6" t="s">
        <v>92</v>
      </c>
      <c r="D23" s="5"/>
      <c r="E23" s="5">
        <v>9266</v>
      </c>
      <c r="F23" s="31">
        <f t="shared" si="0"/>
        <v>396683.27000000008</v>
      </c>
    </row>
    <row r="24" spans="1:6" ht="17.25" thickBot="1">
      <c r="A24" s="7">
        <v>42520</v>
      </c>
      <c r="B24" s="26" t="s">
        <v>107</v>
      </c>
      <c r="C24" s="6" t="s">
        <v>93</v>
      </c>
      <c r="D24" s="5"/>
      <c r="E24" s="5">
        <v>5390</v>
      </c>
      <c r="F24" s="31">
        <f t="shared" si="0"/>
        <v>391293.27000000008</v>
      </c>
    </row>
    <row r="25" spans="1:6" ht="17.25" thickBot="1">
      <c r="A25" s="7">
        <v>42520</v>
      </c>
      <c r="B25" s="26" t="s">
        <v>108</v>
      </c>
      <c r="C25" s="6" t="s">
        <v>94</v>
      </c>
      <c r="D25" s="5"/>
      <c r="E25" s="5">
        <v>7028.53</v>
      </c>
      <c r="F25" s="31">
        <f t="shared" si="0"/>
        <v>384264.74000000005</v>
      </c>
    </row>
    <row r="26" spans="1:6" ht="17.25" thickBot="1">
      <c r="A26" s="7">
        <v>42521</v>
      </c>
      <c r="B26" s="26"/>
      <c r="C26" s="6" t="s">
        <v>10</v>
      </c>
      <c r="D26" s="5"/>
      <c r="E26" s="5">
        <v>6442.32</v>
      </c>
      <c r="F26" s="31">
        <f t="shared" ref="F26" si="1">F25-E26</f>
        <v>377822.42000000004</v>
      </c>
    </row>
    <row r="27" spans="1:6" ht="17.25" thickBot="1">
      <c r="A27" s="7"/>
      <c r="B27" s="26"/>
      <c r="C27" s="6" t="s">
        <v>30</v>
      </c>
      <c r="D27" s="5"/>
      <c r="E27" s="34">
        <f>E10+E11+E12+E13+E14+E15+E16+E17+E18+E19+E20+E21+E22+E23+E24+E25</f>
        <v>255474.54</v>
      </c>
      <c r="F27" s="1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7"/>
  <sheetViews>
    <sheetView topLeftCell="A7" workbookViewId="0">
      <selection activeCell="C26" sqref="C26"/>
    </sheetView>
  </sheetViews>
  <sheetFormatPr baseColWidth="10" defaultRowHeight="15"/>
  <cols>
    <col min="1" max="1" width="13.42578125" customWidth="1"/>
    <col min="2" max="2" width="17.28515625" customWidth="1"/>
    <col min="3" max="3" width="28" customWidth="1"/>
    <col min="4" max="4" width="17.28515625" customWidth="1"/>
    <col min="6" max="6" width="15" customWidth="1"/>
  </cols>
  <sheetData>
    <row r="2" spans="1:11" ht="33">
      <c r="A2" s="2"/>
    </row>
    <row r="3" spans="1:11" ht="30">
      <c r="A3" s="3"/>
      <c r="C3" s="29" t="s">
        <v>7</v>
      </c>
    </row>
    <row r="4" spans="1:11">
      <c r="A4" s="3"/>
      <c r="C4" s="3" t="s">
        <v>8</v>
      </c>
    </row>
    <row r="5" spans="1:11" ht="15.75" thickBot="1">
      <c r="A5" s="3"/>
      <c r="C5" s="4" t="s">
        <v>141</v>
      </c>
    </row>
    <row r="6" spans="1:11">
      <c r="A6" s="8"/>
      <c r="B6" s="9"/>
      <c r="C6" s="9"/>
      <c r="D6" s="94" t="s">
        <v>0</v>
      </c>
      <c r="E6" s="94" t="s">
        <v>1</v>
      </c>
      <c r="F6" s="96" t="s">
        <v>2</v>
      </c>
    </row>
    <row r="7" spans="1:11" ht="15.75" thickBot="1">
      <c r="A7" s="10" t="s">
        <v>3</v>
      </c>
      <c r="B7" s="11" t="s">
        <v>4</v>
      </c>
      <c r="C7" s="11" t="s">
        <v>5</v>
      </c>
      <c r="D7" s="95"/>
      <c r="E7" s="95"/>
      <c r="F7" s="97"/>
    </row>
    <row r="8" spans="1:11" ht="15.75" thickBot="1">
      <c r="A8" s="12"/>
      <c r="B8" s="22"/>
      <c r="C8" s="16" t="s">
        <v>111</v>
      </c>
      <c r="D8" s="19">
        <v>368822.42</v>
      </c>
      <c r="E8" s="20"/>
      <c r="F8" s="19">
        <v>368822.42</v>
      </c>
    </row>
    <row r="9" spans="1:11" ht="17.25" thickBot="1">
      <c r="A9" s="23"/>
      <c r="B9" s="14"/>
      <c r="C9" s="18" t="s">
        <v>6</v>
      </c>
      <c r="D9" s="17">
        <v>0</v>
      </c>
      <c r="E9" s="15"/>
      <c r="F9" s="19">
        <f>F8+D9</f>
        <v>368822.42</v>
      </c>
    </row>
    <row r="10" spans="1:11" ht="17.25" thickBot="1">
      <c r="A10" s="32">
        <v>42523</v>
      </c>
      <c r="B10" s="26" t="s">
        <v>113</v>
      </c>
      <c r="C10" s="18" t="s">
        <v>129</v>
      </c>
      <c r="D10" s="17"/>
      <c r="E10" s="33">
        <v>62372.57</v>
      </c>
      <c r="F10" s="31">
        <f>F9-E10</f>
        <v>306449.84999999998</v>
      </c>
    </row>
    <row r="11" spans="1:11" ht="17.25" thickBot="1">
      <c r="A11" s="32">
        <v>42534</v>
      </c>
      <c r="B11" s="26" t="s">
        <v>114</v>
      </c>
      <c r="C11" s="18" t="s">
        <v>130</v>
      </c>
      <c r="D11" s="17"/>
      <c r="E11" s="33">
        <v>8661.7999999999993</v>
      </c>
      <c r="F11" s="31">
        <f t="shared" ref="F11:F25" si="0">F10-E11</f>
        <v>297788.05</v>
      </c>
    </row>
    <row r="12" spans="1:11" ht="17.25" thickBot="1">
      <c r="A12" s="32">
        <v>42534</v>
      </c>
      <c r="B12" s="26" t="s">
        <v>115</v>
      </c>
      <c r="C12" s="18" t="s">
        <v>54</v>
      </c>
      <c r="D12" s="17"/>
      <c r="E12" s="33">
        <v>6200</v>
      </c>
      <c r="F12" s="31">
        <f t="shared" si="0"/>
        <v>291588.05</v>
      </c>
    </row>
    <row r="13" spans="1:11" ht="17.25" thickBot="1">
      <c r="A13" s="32">
        <v>42534</v>
      </c>
      <c r="B13" s="26" t="s">
        <v>116</v>
      </c>
      <c r="C13" s="18" t="s">
        <v>131</v>
      </c>
      <c r="D13" s="17"/>
      <c r="E13" s="33">
        <v>10104.24</v>
      </c>
      <c r="F13" s="31">
        <f t="shared" si="0"/>
        <v>281483.81</v>
      </c>
    </row>
    <row r="14" spans="1:11" ht="17.25" thickBot="1">
      <c r="A14" s="32">
        <v>42534</v>
      </c>
      <c r="B14" s="26" t="s">
        <v>117</v>
      </c>
      <c r="C14" s="18" t="s">
        <v>131</v>
      </c>
      <c r="D14" s="17"/>
      <c r="E14" s="33">
        <v>13932.15</v>
      </c>
      <c r="F14" s="31">
        <f t="shared" si="0"/>
        <v>267551.65999999997</v>
      </c>
      <c r="K14" t="s">
        <v>13</v>
      </c>
    </row>
    <row r="15" spans="1:11" ht="17.25" thickBot="1">
      <c r="A15" s="32">
        <v>42534</v>
      </c>
      <c r="B15" s="26" t="s">
        <v>118</v>
      </c>
      <c r="C15" s="18" t="s">
        <v>132</v>
      </c>
      <c r="D15" s="17"/>
      <c r="E15" s="33">
        <v>5007.8</v>
      </c>
      <c r="F15" s="31">
        <f t="shared" si="0"/>
        <v>262543.86</v>
      </c>
    </row>
    <row r="16" spans="1:11" ht="17.25" thickBot="1">
      <c r="A16" s="32">
        <v>42536</v>
      </c>
      <c r="B16" s="26" t="s">
        <v>119</v>
      </c>
      <c r="C16" s="18" t="s">
        <v>133</v>
      </c>
      <c r="D16" s="17"/>
      <c r="E16" s="33">
        <v>5859</v>
      </c>
      <c r="F16" s="31">
        <f t="shared" si="0"/>
        <v>256684.86</v>
      </c>
    </row>
    <row r="17" spans="1:6" ht="17.25" thickBot="1">
      <c r="A17" s="32">
        <v>42536</v>
      </c>
      <c r="B17" s="26" t="s">
        <v>120</v>
      </c>
      <c r="C17" s="18" t="s">
        <v>134</v>
      </c>
      <c r="D17" s="17"/>
      <c r="E17" s="33">
        <v>4050</v>
      </c>
      <c r="F17" s="31">
        <f t="shared" si="0"/>
        <v>252634.86</v>
      </c>
    </row>
    <row r="18" spans="1:6" ht="17.25" thickBot="1">
      <c r="A18" s="32">
        <v>42541</v>
      </c>
      <c r="B18" s="26" t="s">
        <v>121</v>
      </c>
      <c r="C18" s="18" t="s">
        <v>135</v>
      </c>
      <c r="D18" s="17"/>
      <c r="E18" s="33">
        <v>4500</v>
      </c>
      <c r="F18" s="31">
        <f t="shared" si="0"/>
        <v>248134.86</v>
      </c>
    </row>
    <row r="19" spans="1:6" ht="17.25" thickBot="1">
      <c r="A19" s="32">
        <v>42541</v>
      </c>
      <c r="B19" s="26" t="s">
        <v>122</v>
      </c>
      <c r="C19" s="18" t="s">
        <v>23</v>
      </c>
      <c r="D19" s="17"/>
      <c r="E19" s="33">
        <v>30600</v>
      </c>
      <c r="F19" s="31">
        <f t="shared" si="0"/>
        <v>217534.86</v>
      </c>
    </row>
    <row r="20" spans="1:6" ht="17.25" thickBot="1">
      <c r="A20" s="32">
        <v>42541</v>
      </c>
      <c r="B20" s="26" t="s">
        <v>123</v>
      </c>
      <c r="C20" s="18" t="s">
        <v>136</v>
      </c>
      <c r="D20" s="17"/>
      <c r="E20" s="33">
        <v>9048.18</v>
      </c>
      <c r="F20" s="31">
        <f t="shared" si="0"/>
        <v>208486.68</v>
      </c>
    </row>
    <row r="21" spans="1:6" ht="17.25" thickBot="1">
      <c r="A21" s="32">
        <v>42545</v>
      </c>
      <c r="B21" s="26" t="s">
        <v>124</v>
      </c>
      <c r="C21" s="18" t="s">
        <v>63</v>
      </c>
      <c r="D21" s="17"/>
      <c r="E21" s="33">
        <v>2100</v>
      </c>
      <c r="F21" s="31">
        <f t="shared" si="0"/>
        <v>206386.68</v>
      </c>
    </row>
    <row r="22" spans="1:6" ht="17.25" thickBot="1">
      <c r="A22" s="32">
        <v>42545</v>
      </c>
      <c r="B22" s="26" t="s">
        <v>125</v>
      </c>
      <c r="C22" s="18" t="s">
        <v>137</v>
      </c>
      <c r="D22" s="17"/>
      <c r="E22" s="33">
        <v>6540.75</v>
      </c>
      <c r="F22" s="31">
        <f t="shared" si="0"/>
        <v>199845.93</v>
      </c>
    </row>
    <row r="23" spans="1:6" ht="17.25" thickBot="1">
      <c r="A23" s="32">
        <v>42545</v>
      </c>
      <c r="B23" s="26" t="s">
        <v>126</v>
      </c>
      <c r="C23" s="18" t="s">
        <v>138</v>
      </c>
      <c r="D23" s="17"/>
      <c r="E23" s="33">
        <v>4115.95</v>
      </c>
      <c r="F23" s="31">
        <f t="shared" si="0"/>
        <v>195729.97999999998</v>
      </c>
    </row>
    <row r="24" spans="1:6" ht="17.25" thickBot="1">
      <c r="A24" s="32">
        <v>42545</v>
      </c>
      <c r="B24" s="26" t="s">
        <v>127</v>
      </c>
      <c r="C24" s="18" t="s">
        <v>139</v>
      </c>
      <c r="D24" s="17"/>
      <c r="E24" s="33">
        <v>7910</v>
      </c>
      <c r="F24" s="31">
        <f t="shared" si="0"/>
        <v>187819.97999999998</v>
      </c>
    </row>
    <row r="25" spans="1:6" ht="17.25" thickBot="1">
      <c r="A25" s="32">
        <v>42548</v>
      </c>
      <c r="B25" s="26" t="s">
        <v>128</v>
      </c>
      <c r="C25" s="18" t="s">
        <v>140</v>
      </c>
      <c r="D25" s="17"/>
      <c r="E25" s="33">
        <v>20536.669999999998</v>
      </c>
      <c r="F25" s="31">
        <f t="shared" si="0"/>
        <v>167283.31</v>
      </c>
    </row>
    <row r="26" spans="1:6" ht="17.25" thickBot="1">
      <c r="A26" s="7" t="s">
        <v>112</v>
      </c>
      <c r="B26" s="26"/>
      <c r="C26" s="6" t="s">
        <v>10</v>
      </c>
      <c r="D26" s="5"/>
      <c r="E26" s="5">
        <v>1327.14</v>
      </c>
      <c r="F26" s="31">
        <f>F25-E26</f>
        <v>165956.16999999998</v>
      </c>
    </row>
    <row r="27" spans="1:6" ht="16.5">
      <c r="A27" s="7"/>
      <c r="B27" s="26"/>
      <c r="C27" s="6" t="s">
        <v>30</v>
      </c>
      <c r="D27" s="5"/>
      <c r="E27" s="34">
        <f>E9+E10+E11+E12+E13+E14+E15+E16+E17+E18+E19+E20+E21+E22+E23+E24+E25</f>
        <v>201539.11</v>
      </c>
      <c r="F27" s="1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9"/>
  <sheetViews>
    <sheetView workbookViewId="0">
      <selection activeCell="A20" sqref="A1:G20"/>
    </sheetView>
  </sheetViews>
  <sheetFormatPr baseColWidth="10" defaultRowHeight="15"/>
  <cols>
    <col min="1" max="1" width="12.7109375" customWidth="1"/>
    <col min="2" max="2" width="13.7109375" customWidth="1"/>
    <col min="3" max="3" width="27.42578125" customWidth="1"/>
    <col min="4" max="4" width="13.140625" customWidth="1"/>
    <col min="5" max="5" width="12.5703125" customWidth="1"/>
    <col min="6" max="6" width="12.28515625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5.75" thickBot="1">
      <c r="A5" s="3"/>
      <c r="C5" s="4" t="s">
        <v>142</v>
      </c>
    </row>
    <row r="6" spans="1:6">
      <c r="A6" s="8"/>
      <c r="B6" s="9"/>
      <c r="C6" s="9"/>
      <c r="D6" s="94" t="s">
        <v>0</v>
      </c>
      <c r="E6" s="94" t="s">
        <v>1</v>
      </c>
      <c r="F6" s="96" t="s">
        <v>2</v>
      </c>
    </row>
    <row r="7" spans="1:6" ht="15.75" thickBot="1">
      <c r="A7" s="10" t="s">
        <v>3</v>
      </c>
      <c r="B7" s="11" t="s">
        <v>4</v>
      </c>
      <c r="C7" s="11" t="s">
        <v>5</v>
      </c>
      <c r="D7" s="95"/>
      <c r="E7" s="95"/>
      <c r="F7" s="97"/>
    </row>
    <row r="8" spans="1:6" ht="15.75" thickBot="1">
      <c r="A8" s="12"/>
      <c r="B8" s="22"/>
      <c r="C8" s="16" t="s">
        <v>143</v>
      </c>
      <c r="D8" s="19">
        <v>177656.17</v>
      </c>
      <c r="E8" s="20"/>
      <c r="F8" s="19">
        <v>177656.17</v>
      </c>
    </row>
    <row r="9" spans="1:6" ht="17.25" thickBot="1">
      <c r="A9" s="23"/>
      <c r="B9" s="14"/>
      <c r="C9" s="18" t="s">
        <v>6</v>
      </c>
      <c r="D9" s="17">
        <v>0</v>
      </c>
      <c r="E9" s="15"/>
      <c r="F9" s="19">
        <f>F8+D9</f>
        <v>177656.17</v>
      </c>
    </row>
    <row r="10" spans="1:6" ht="17.25" thickBot="1">
      <c r="A10" s="32">
        <v>42556</v>
      </c>
      <c r="B10" s="26" t="s">
        <v>144</v>
      </c>
      <c r="C10" s="18" t="s">
        <v>149</v>
      </c>
      <c r="D10" s="17"/>
      <c r="E10" s="17">
        <v>35708.19</v>
      </c>
      <c r="F10" s="31">
        <f>F9-E10</f>
        <v>141947.98000000001</v>
      </c>
    </row>
    <row r="11" spans="1:6" ht="17.25" thickBot="1">
      <c r="A11" s="32">
        <v>42562</v>
      </c>
      <c r="B11" s="26" t="s">
        <v>145</v>
      </c>
      <c r="C11" s="18" t="s">
        <v>150</v>
      </c>
      <c r="D11" s="17"/>
      <c r="E11" s="33">
        <v>28572.41</v>
      </c>
      <c r="F11" s="31">
        <f t="shared" ref="F11:F15" si="0">F10-E11</f>
        <v>113375.57</v>
      </c>
    </row>
    <row r="12" spans="1:6" ht="17.25" thickBot="1">
      <c r="A12" s="32">
        <v>42562</v>
      </c>
      <c r="B12" s="26" t="s">
        <v>146</v>
      </c>
      <c r="C12" s="18" t="s">
        <v>151</v>
      </c>
      <c r="D12" s="17"/>
      <c r="E12" s="33">
        <v>44200</v>
      </c>
      <c r="F12" s="31">
        <f t="shared" si="0"/>
        <v>69175.570000000007</v>
      </c>
    </row>
    <row r="13" spans="1:6" ht="17.25" thickBot="1">
      <c r="A13" s="32">
        <v>42565</v>
      </c>
      <c r="B13" s="26" t="s">
        <v>147</v>
      </c>
      <c r="C13" s="18" t="s">
        <v>152</v>
      </c>
      <c r="D13" s="17"/>
      <c r="E13" s="33">
        <v>16000</v>
      </c>
      <c r="F13" s="31">
        <f t="shared" si="0"/>
        <v>53175.570000000007</v>
      </c>
    </row>
    <row r="14" spans="1:6" ht="17.25" thickBot="1">
      <c r="A14" s="32">
        <v>42566</v>
      </c>
      <c r="B14" s="26" t="s">
        <v>154</v>
      </c>
      <c r="C14" s="18" t="s">
        <v>155</v>
      </c>
      <c r="D14" s="17"/>
      <c r="E14" s="33">
        <v>0</v>
      </c>
      <c r="F14" s="31">
        <f t="shared" si="0"/>
        <v>53175.570000000007</v>
      </c>
    </row>
    <row r="15" spans="1:6" ht="17.25" thickBot="1">
      <c r="A15" s="32">
        <v>42566</v>
      </c>
      <c r="B15" s="26" t="s">
        <v>148</v>
      </c>
      <c r="C15" s="18" t="s">
        <v>153</v>
      </c>
      <c r="D15" s="17"/>
      <c r="E15" s="33">
        <v>47667.66</v>
      </c>
      <c r="F15" s="31">
        <f t="shared" si="0"/>
        <v>5507.9100000000035</v>
      </c>
    </row>
    <row r="16" spans="1:6" ht="17.25" thickBot="1">
      <c r="A16" s="32">
        <v>42581</v>
      </c>
      <c r="B16" s="26"/>
      <c r="C16" s="18" t="s">
        <v>156</v>
      </c>
      <c r="D16" s="17">
        <v>30600</v>
      </c>
      <c r="E16" s="33"/>
      <c r="F16" s="31">
        <f>F15+D16</f>
        <v>36107.910000000003</v>
      </c>
    </row>
    <row r="17" spans="1:6" ht="17.25" thickBot="1">
      <c r="A17" s="32"/>
      <c r="B17" s="26"/>
      <c r="C17" s="6" t="s">
        <v>10</v>
      </c>
      <c r="D17" s="5"/>
      <c r="E17" s="5">
        <v>597.1</v>
      </c>
      <c r="F17" s="31">
        <f>F16-E17</f>
        <v>35510.810000000005</v>
      </c>
    </row>
    <row r="18" spans="1:6" ht="17.25" thickBot="1">
      <c r="A18" s="32"/>
      <c r="B18" s="26"/>
      <c r="C18" s="6" t="s">
        <v>30</v>
      </c>
      <c r="D18" s="17"/>
      <c r="E18" s="36">
        <f>E10+E11+E12+E13+E15</f>
        <v>172148.26</v>
      </c>
      <c r="F18" s="31"/>
    </row>
    <row r="19" spans="1:6" ht="16.5">
      <c r="A19" s="32"/>
      <c r="B19" s="26"/>
      <c r="C19" s="18"/>
      <c r="D19" s="17"/>
      <c r="E19" s="35"/>
      <c r="F19" s="1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9"/>
  <sheetViews>
    <sheetView workbookViewId="0">
      <selection activeCell="A21" sqref="A1:F21"/>
    </sheetView>
  </sheetViews>
  <sheetFormatPr baseColWidth="10" defaultRowHeight="15"/>
  <cols>
    <col min="1" max="1" width="14.140625" customWidth="1"/>
    <col min="3" max="3" width="28.28515625" customWidth="1"/>
    <col min="4" max="4" width="13.42578125" customWidth="1"/>
    <col min="6" max="6" width="15.5703125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5.75" thickBot="1">
      <c r="A5" s="3"/>
      <c r="C5" s="4" t="s">
        <v>169</v>
      </c>
    </row>
    <row r="6" spans="1:6">
      <c r="A6" s="8"/>
      <c r="B6" s="9"/>
      <c r="C6" s="9"/>
      <c r="D6" s="94" t="s">
        <v>0</v>
      </c>
      <c r="E6" s="94" t="s">
        <v>1</v>
      </c>
      <c r="F6" s="96" t="s">
        <v>2</v>
      </c>
    </row>
    <row r="7" spans="1:6" ht="15.75" thickBot="1">
      <c r="A7" s="10" t="s">
        <v>3</v>
      </c>
      <c r="B7" s="11" t="s">
        <v>4</v>
      </c>
      <c r="C7" s="11" t="s">
        <v>5</v>
      </c>
      <c r="D7" s="95"/>
      <c r="E7" s="95"/>
      <c r="F7" s="97"/>
    </row>
    <row r="8" spans="1:6" ht="15.75" thickBot="1">
      <c r="A8" s="12"/>
      <c r="B8" s="22"/>
      <c r="C8" s="16" t="s">
        <v>168</v>
      </c>
      <c r="D8" s="19">
        <v>35510.81</v>
      </c>
      <c r="E8" s="20"/>
      <c r="F8" s="19">
        <v>35510.81</v>
      </c>
    </row>
    <row r="9" spans="1:6" ht="17.25" thickBot="1">
      <c r="A9" s="23"/>
      <c r="B9" s="14"/>
      <c r="C9" s="18" t="s">
        <v>6</v>
      </c>
      <c r="D9" s="17">
        <v>651523.57999999996</v>
      </c>
      <c r="E9" s="15"/>
      <c r="F9" s="19">
        <f>F8+D9</f>
        <v>687034.3899999999</v>
      </c>
    </row>
    <row r="10" spans="1:6" ht="17.25" thickBot="1">
      <c r="A10" s="32">
        <v>42583</v>
      </c>
      <c r="B10" s="26" t="s">
        <v>157</v>
      </c>
      <c r="C10" s="18" t="s">
        <v>158</v>
      </c>
      <c r="D10" s="17"/>
      <c r="E10" s="17">
        <v>7500</v>
      </c>
      <c r="F10" s="31">
        <f>F9-E10</f>
        <v>679534.3899999999</v>
      </c>
    </row>
    <row r="11" spans="1:6" ht="17.25" thickBot="1">
      <c r="A11" s="32">
        <v>42586</v>
      </c>
      <c r="B11" s="26" t="s">
        <v>159</v>
      </c>
      <c r="C11" s="18" t="s">
        <v>50</v>
      </c>
      <c r="D11" s="17"/>
      <c r="E11" s="33">
        <v>4831.21</v>
      </c>
      <c r="F11" s="31">
        <f t="shared" ref="F11:F17" si="0">F10-E11</f>
        <v>674703.17999999993</v>
      </c>
    </row>
    <row r="12" spans="1:6" ht="17.25" thickBot="1">
      <c r="A12" s="32">
        <v>42586</v>
      </c>
      <c r="B12" s="26" t="s">
        <v>160</v>
      </c>
      <c r="C12" s="18" t="s">
        <v>50</v>
      </c>
      <c r="D12" s="17"/>
      <c r="E12" s="33">
        <v>4923.12</v>
      </c>
      <c r="F12" s="31">
        <f t="shared" si="0"/>
        <v>669780.05999999994</v>
      </c>
    </row>
    <row r="13" spans="1:6" ht="17.25" thickBot="1">
      <c r="A13" s="32">
        <v>42606</v>
      </c>
      <c r="B13" s="26" t="s">
        <v>161</v>
      </c>
      <c r="C13" s="18" t="s">
        <v>165</v>
      </c>
      <c r="D13" s="17"/>
      <c r="E13" s="33">
        <v>62702.27</v>
      </c>
      <c r="F13" s="31">
        <f t="shared" si="0"/>
        <v>607077.78999999992</v>
      </c>
    </row>
    <row r="14" spans="1:6" ht="17.25" thickBot="1">
      <c r="A14" s="32">
        <v>42607</v>
      </c>
      <c r="B14" s="26" t="s">
        <v>162</v>
      </c>
      <c r="C14" s="18" t="s">
        <v>59</v>
      </c>
      <c r="D14" s="17"/>
      <c r="E14" s="33">
        <v>30600</v>
      </c>
      <c r="F14" s="31">
        <f t="shared" si="0"/>
        <v>576477.78999999992</v>
      </c>
    </row>
    <row r="15" spans="1:6" ht="17.25" thickBot="1">
      <c r="A15" s="32">
        <v>42607</v>
      </c>
      <c r="B15" s="26" t="s">
        <v>163</v>
      </c>
      <c r="C15" s="18" t="s">
        <v>166</v>
      </c>
      <c r="D15" s="17"/>
      <c r="E15" s="33">
        <v>64000</v>
      </c>
      <c r="F15" s="31">
        <f t="shared" si="0"/>
        <v>512477.78999999992</v>
      </c>
    </row>
    <row r="16" spans="1:6" ht="17.25" thickBot="1">
      <c r="A16" s="32">
        <v>42607</v>
      </c>
      <c r="B16" s="26" t="s">
        <v>164</v>
      </c>
      <c r="C16" s="18" t="s">
        <v>167</v>
      </c>
      <c r="D16" s="17"/>
      <c r="E16" s="33">
        <v>14250</v>
      </c>
      <c r="F16" s="31">
        <f t="shared" si="0"/>
        <v>498227.78999999992</v>
      </c>
    </row>
    <row r="17" spans="1:6" ht="17.25" thickBot="1">
      <c r="A17" s="32"/>
      <c r="B17" s="26"/>
      <c r="C17" s="6" t="s">
        <v>10</v>
      </c>
      <c r="D17" s="5"/>
      <c r="E17" s="5">
        <v>645.08000000000004</v>
      </c>
      <c r="F17" s="37">
        <f t="shared" si="0"/>
        <v>497582.7099999999</v>
      </c>
    </row>
    <row r="18" spans="1:6" ht="17.25" thickBot="1">
      <c r="A18" s="32"/>
      <c r="B18" s="26"/>
      <c r="C18" s="6" t="s">
        <v>30</v>
      </c>
      <c r="D18" s="17"/>
      <c r="E18" s="36">
        <f>E10+E11+E12+E13+E14+E15+E16</f>
        <v>188806.59999999998</v>
      </c>
      <c r="F18" s="31"/>
    </row>
    <row r="19" spans="1:6" ht="16.5">
      <c r="A19" s="32"/>
      <c r="B19" s="26"/>
      <c r="C19" s="18"/>
      <c r="D19" s="17"/>
      <c r="E19" s="35"/>
      <c r="F19" s="1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6"/>
  <sheetViews>
    <sheetView workbookViewId="0">
      <selection activeCell="I8" sqref="I8"/>
    </sheetView>
  </sheetViews>
  <sheetFormatPr baseColWidth="10" defaultRowHeight="15"/>
  <cols>
    <col min="1" max="1" width="10.42578125" customWidth="1"/>
    <col min="3" max="3" width="27.7109375" customWidth="1"/>
    <col min="4" max="4" width="13.42578125" customWidth="1"/>
    <col min="6" max="6" width="16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5.75" thickBot="1">
      <c r="A5" s="3"/>
      <c r="C5" s="4" t="s">
        <v>170</v>
      </c>
    </row>
    <row r="6" spans="1:6">
      <c r="A6" s="8"/>
      <c r="B6" s="9"/>
      <c r="C6" s="9"/>
      <c r="D6" s="94" t="s">
        <v>0</v>
      </c>
      <c r="E6" s="94" t="s">
        <v>1</v>
      </c>
      <c r="F6" s="96" t="s">
        <v>2</v>
      </c>
    </row>
    <row r="7" spans="1:6" ht="15.75" thickBot="1">
      <c r="A7" s="10" t="s">
        <v>3</v>
      </c>
      <c r="B7" s="11" t="s">
        <v>4</v>
      </c>
      <c r="C7" s="11" t="s">
        <v>5</v>
      </c>
      <c r="D7" s="95"/>
      <c r="E7" s="95"/>
      <c r="F7" s="97"/>
    </row>
    <row r="8" spans="1:6" ht="15.75" thickBot="1">
      <c r="A8" s="12"/>
      <c r="B8" s="22"/>
      <c r="C8" s="16" t="s">
        <v>171</v>
      </c>
      <c r="D8" s="19">
        <v>497582.71</v>
      </c>
      <c r="E8" s="20"/>
      <c r="F8" s="19">
        <v>497582.71</v>
      </c>
    </row>
    <row r="9" spans="1:6" ht="17.25" thickBot="1">
      <c r="A9" s="23"/>
      <c r="B9" s="14"/>
      <c r="C9" s="18" t="s">
        <v>6</v>
      </c>
      <c r="D9" s="17">
        <v>0</v>
      </c>
      <c r="E9" s="15"/>
      <c r="F9" s="19">
        <v>0</v>
      </c>
    </row>
    <row r="10" spans="1:6" ht="17.25" thickBot="1">
      <c r="A10" s="38">
        <v>42614</v>
      </c>
      <c r="B10" s="39" t="s">
        <v>172</v>
      </c>
      <c r="C10" s="18" t="s">
        <v>186</v>
      </c>
      <c r="D10" s="17"/>
      <c r="E10" s="27">
        <v>4562.24</v>
      </c>
      <c r="F10" s="31">
        <f>F8+F9-E10</f>
        <v>493020.47000000003</v>
      </c>
    </row>
    <row r="11" spans="1:6" ht="17.25" thickBot="1">
      <c r="A11" s="38">
        <v>42614</v>
      </c>
      <c r="B11" s="39" t="s">
        <v>173</v>
      </c>
      <c r="C11" s="18" t="s">
        <v>187</v>
      </c>
      <c r="D11" s="17"/>
      <c r="E11" s="27">
        <v>5939.52</v>
      </c>
      <c r="F11" s="31">
        <f t="shared" ref="F11" si="0">F9+F10-E11</f>
        <v>487080.95</v>
      </c>
    </row>
    <row r="12" spans="1:6" ht="17.25" thickBot="1">
      <c r="A12" s="38">
        <v>42615</v>
      </c>
      <c r="B12" s="39" t="s">
        <v>174</v>
      </c>
      <c r="C12" s="18" t="s">
        <v>188</v>
      </c>
      <c r="D12" s="17"/>
      <c r="E12" s="27">
        <v>4542.6000000000004</v>
      </c>
      <c r="F12" s="31">
        <f>F11-E12</f>
        <v>482538.35000000003</v>
      </c>
    </row>
    <row r="13" spans="1:6" ht="17.25" thickBot="1">
      <c r="A13" s="38">
        <v>42615</v>
      </c>
      <c r="B13" s="39" t="s">
        <v>175</v>
      </c>
      <c r="C13" s="18" t="s">
        <v>189</v>
      </c>
      <c r="D13" s="17"/>
      <c r="E13" s="27">
        <v>5386.71</v>
      </c>
      <c r="F13" s="31">
        <f t="shared" ref="F13:F24" si="1">F12-E13</f>
        <v>477151.64</v>
      </c>
    </row>
    <row r="14" spans="1:6" ht="17.25" thickBot="1">
      <c r="A14" s="38">
        <v>42615</v>
      </c>
      <c r="B14" s="39" t="s">
        <v>176</v>
      </c>
      <c r="C14" s="18" t="s">
        <v>190</v>
      </c>
      <c r="D14" s="17"/>
      <c r="E14" s="27">
        <v>24030</v>
      </c>
      <c r="F14" s="31">
        <f t="shared" si="1"/>
        <v>453121.64</v>
      </c>
    </row>
    <row r="15" spans="1:6" ht="17.25" thickBot="1">
      <c r="A15" s="38">
        <v>42620</v>
      </c>
      <c r="B15" s="39" t="s">
        <v>177</v>
      </c>
      <c r="C15" s="18" t="s">
        <v>76</v>
      </c>
      <c r="D15" s="17"/>
      <c r="E15" s="27">
        <v>5411.25</v>
      </c>
      <c r="F15" s="31">
        <f t="shared" si="1"/>
        <v>447710.39</v>
      </c>
    </row>
    <row r="16" spans="1:6" ht="17.25" thickBot="1">
      <c r="A16" s="38">
        <v>42621</v>
      </c>
      <c r="B16" s="39" t="s">
        <v>178</v>
      </c>
      <c r="C16" s="18" t="s">
        <v>131</v>
      </c>
      <c r="D16" s="17"/>
      <c r="E16" s="27">
        <v>3540</v>
      </c>
      <c r="F16" s="31">
        <f t="shared" si="1"/>
        <v>444170.39</v>
      </c>
    </row>
    <row r="17" spans="1:6" ht="17.25" thickBot="1">
      <c r="A17" s="38">
        <v>42621</v>
      </c>
      <c r="B17" s="39" t="s">
        <v>179</v>
      </c>
      <c r="C17" s="18" t="s">
        <v>131</v>
      </c>
      <c r="D17" s="17"/>
      <c r="E17" s="27">
        <v>7380</v>
      </c>
      <c r="F17" s="31">
        <f t="shared" si="1"/>
        <v>436790.39</v>
      </c>
    </row>
    <row r="18" spans="1:6" ht="17.25" thickBot="1">
      <c r="A18" s="41">
        <v>42621</v>
      </c>
      <c r="B18" s="42" t="s">
        <v>180</v>
      </c>
      <c r="C18" s="43" t="s">
        <v>155</v>
      </c>
      <c r="D18" s="44"/>
      <c r="E18" s="45">
        <v>0</v>
      </c>
      <c r="F18" s="31">
        <f t="shared" si="1"/>
        <v>436790.39</v>
      </c>
    </row>
    <row r="19" spans="1:6" ht="17.25" thickBot="1">
      <c r="A19" s="38">
        <v>42621</v>
      </c>
      <c r="B19" s="39" t="s">
        <v>181</v>
      </c>
      <c r="C19" s="18" t="s">
        <v>140</v>
      </c>
      <c r="D19" s="17"/>
      <c r="E19" s="27">
        <v>6333.08</v>
      </c>
      <c r="F19" s="31">
        <f t="shared" si="1"/>
        <v>430457.31</v>
      </c>
    </row>
    <row r="20" spans="1:6" ht="17.25" thickBot="1">
      <c r="A20" s="38">
        <v>42625</v>
      </c>
      <c r="B20" s="39" t="s">
        <v>182</v>
      </c>
      <c r="C20" s="18" t="s">
        <v>191</v>
      </c>
      <c r="D20" s="17"/>
      <c r="E20" s="27">
        <v>2500</v>
      </c>
      <c r="F20" s="31">
        <f t="shared" si="1"/>
        <v>427957.31</v>
      </c>
    </row>
    <row r="21" spans="1:6" ht="17.25" thickBot="1">
      <c r="A21" s="38">
        <v>42625</v>
      </c>
      <c r="B21" s="39" t="s">
        <v>183</v>
      </c>
      <c r="C21" s="18" t="s">
        <v>192</v>
      </c>
      <c r="D21" s="17"/>
      <c r="E21" s="27">
        <v>27310.6</v>
      </c>
      <c r="F21" s="31">
        <f t="shared" si="1"/>
        <v>400646.71</v>
      </c>
    </row>
    <row r="22" spans="1:6" ht="17.25" thickBot="1">
      <c r="A22" s="40">
        <v>42616</v>
      </c>
      <c r="B22" s="39" t="s">
        <v>184</v>
      </c>
      <c r="C22" s="18" t="s">
        <v>193</v>
      </c>
      <c r="D22" s="17"/>
      <c r="E22" s="27">
        <v>9300</v>
      </c>
      <c r="F22" s="31">
        <f t="shared" si="1"/>
        <v>391346.71</v>
      </c>
    </row>
    <row r="23" spans="1:6" ht="17.25" thickBot="1">
      <c r="A23" s="40">
        <v>42642</v>
      </c>
      <c r="B23" s="39" t="s">
        <v>185</v>
      </c>
      <c r="C23" s="18" t="s">
        <v>194</v>
      </c>
      <c r="D23" s="17"/>
      <c r="E23" s="27">
        <v>17373.75</v>
      </c>
      <c r="F23" s="31">
        <f t="shared" si="1"/>
        <v>373972.96</v>
      </c>
    </row>
    <row r="24" spans="1:6" ht="17.25" thickBot="1">
      <c r="A24" s="32"/>
      <c r="B24" s="26"/>
      <c r="C24" s="6" t="s">
        <v>10</v>
      </c>
      <c r="D24" s="5"/>
      <c r="E24" s="5">
        <v>289.64</v>
      </c>
      <c r="F24" s="31">
        <f t="shared" si="1"/>
        <v>373683.32</v>
      </c>
    </row>
    <row r="25" spans="1:6" ht="17.25" thickBot="1">
      <c r="A25" s="32"/>
      <c r="B25" s="26"/>
      <c r="C25" s="6" t="s">
        <v>30</v>
      </c>
      <c r="D25" s="17"/>
      <c r="E25" s="36">
        <f>E10+E11+E12+E13+E14+E15+E16+E17+E18+E19+E20+E21+E22+E23</f>
        <v>123609.75</v>
      </c>
      <c r="F25" s="31"/>
    </row>
    <row r="26" spans="1:6" ht="16.5">
      <c r="A26" s="32"/>
      <c r="B26" s="26"/>
      <c r="C26" s="18"/>
      <c r="D26" s="17"/>
      <c r="E26" s="35"/>
      <c r="F26" s="1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1"/>
  <sheetViews>
    <sheetView workbookViewId="0">
      <selection activeCell="F19" sqref="F19"/>
    </sheetView>
  </sheetViews>
  <sheetFormatPr baseColWidth="10" defaultRowHeight="15"/>
  <cols>
    <col min="1" max="1" width="13.85546875" customWidth="1"/>
    <col min="2" max="2" width="14" customWidth="1"/>
    <col min="3" max="3" width="31.5703125" customWidth="1"/>
    <col min="4" max="4" width="14.42578125" customWidth="1"/>
    <col min="5" max="5" width="13.5703125" bestFit="1" customWidth="1"/>
    <col min="6" max="6" width="15.5703125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9.5" thickBot="1">
      <c r="A5" s="3"/>
      <c r="C5" s="70" t="s">
        <v>195</v>
      </c>
    </row>
    <row r="6" spans="1:6">
      <c r="A6" s="8"/>
      <c r="B6" s="9"/>
      <c r="C6" s="9"/>
      <c r="D6" s="94" t="s">
        <v>0</v>
      </c>
      <c r="E6" s="94" t="s">
        <v>1</v>
      </c>
      <c r="F6" s="96" t="s">
        <v>2</v>
      </c>
    </row>
    <row r="7" spans="1:6" ht="15.75" thickBot="1">
      <c r="A7" s="10" t="s">
        <v>3</v>
      </c>
      <c r="B7" s="46" t="s">
        <v>4</v>
      </c>
      <c r="C7" s="46" t="s">
        <v>5</v>
      </c>
      <c r="D7" s="95"/>
      <c r="E7" s="95"/>
      <c r="F7" s="97"/>
    </row>
    <row r="8" spans="1:6" ht="15.75" thickBot="1">
      <c r="A8" s="48"/>
      <c r="B8" s="49"/>
      <c r="C8" s="50" t="s">
        <v>205</v>
      </c>
      <c r="D8" s="51">
        <v>212484.71</v>
      </c>
      <c r="E8" s="52"/>
      <c r="F8" s="51">
        <v>212484.71</v>
      </c>
    </row>
    <row r="9" spans="1:6" ht="17.25" thickBot="1">
      <c r="A9" s="23"/>
      <c r="B9" s="53"/>
      <c r="C9" s="54" t="s">
        <v>6</v>
      </c>
      <c r="D9" s="55">
        <v>0</v>
      </c>
      <c r="E9" s="56"/>
      <c r="F9" s="51">
        <v>0</v>
      </c>
    </row>
    <row r="10" spans="1:6" ht="17.25" thickBot="1">
      <c r="A10" s="47"/>
      <c r="B10" s="57" t="s">
        <v>196</v>
      </c>
      <c r="C10" s="54" t="s">
        <v>206</v>
      </c>
      <c r="D10" s="55"/>
      <c r="E10" s="27">
        <v>35825.93</v>
      </c>
      <c r="F10" s="58">
        <f>F8-E10</f>
        <v>176658.78</v>
      </c>
    </row>
    <row r="11" spans="1:6" ht="17.25" thickBot="1">
      <c r="A11" s="47"/>
      <c r="B11" s="57" t="s">
        <v>197</v>
      </c>
      <c r="C11" s="54" t="s">
        <v>94</v>
      </c>
      <c r="D11" s="55"/>
      <c r="E11" s="27">
        <v>4983.2299999999996</v>
      </c>
      <c r="F11" s="58">
        <f>F10-E11</f>
        <v>171675.55</v>
      </c>
    </row>
    <row r="12" spans="1:6" ht="17.25" thickBot="1">
      <c r="A12" s="47"/>
      <c r="B12" s="57" t="s">
        <v>198</v>
      </c>
      <c r="C12" s="54" t="s">
        <v>207</v>
      </c>
      <c r="D12" s="55"/>
      <c r="E12" s="27">
        <v>19600</v>
      </c>
      <c r="F12" s="58">
        <f t="shared" ref="F12:F19" si="0">F11-E12</f>
        <v>152075.54999999999</v>
      </c>
    </row>
    <row r="13" spans="1:6" ht="17.25" thickBot="1">
      <c r="A13" s="47"/>
      <c r="B13" s="57" t="s">
        <v>199</v>
      </c>
      <c r="C13" s="54" t="s">
        <v>50</v>
      </c>
      <c r="D13" s="55"/>
      <c r="E13" s="27">
        <v>17501.400000000001</v>
      </c>
      <c r="F13" s="58">
        <f t="shared" si="0"/>
        <v>134574.15</v>
      </c>
    </row>
    <row r="14" spans="1:6" ht="17.25" thickBot="1">
      <c r="A14" s="47"/>
      <c r="B14" s="57" t="s">
        <v>200</v>
      </c>
      <c r="C14" s="54" t="s">
        <v>50</v>
      </c>
      <c r="D14" s="55"/>
      <c r="E14" s="27">
        <v>9323</v>
      </c>
      <c r="F14" s="58">
        <f t="shared" si="0"/>
        <v>125251.15</v>
      </c>
    </row>
    <row r="15" spans="1:6" ht="17.25" thickBot="1">
      <c r="A15" s="47"/>
      <c r="B15" s="57" t="s">
        <v>201</v>
      </c>
      <c r="C15" s="54" t="s">
        <v>208</v>
      </c>
      <c r="D15" s="55"/>
      <c r="E15" s="27">
        <v>52651.83</v>
      </c>
      <c r="F15" s="58">
        <f t="shared" si="0"/>
        <v>72599.319999999992</v>
      </c>
    </row>
    <row r="16" spans="1:6" ht="17.25" thickBot="1">
      <c r="A16" s="47"/>
      <c r="B16" s="57" t="s">
        <v>202</v>
      </c>
      <c r="C16" s="54" t="s">
        <v>209</v>
      </c>
      <c r="D16" s="55"/>
      <c r="E16" s="27">
        <v>3051</v>
      </c>
      <c r="F16" s="58">
        <f t="shared" si="0"/>
        <v>69548.319999999992</v>
      </c>
    </row>
    <row r="17" spans="1:6" ht="17.25" thickBot="1">
      <c r="A17" s="47"/>
      <c r="B17" s="57" t="s">
        <v>203</v>
      </c>
      <c r="C17" s="54" t="s">
        <v>210</v>
      </c>
      <c r="D17" s="55"/>
      <c r="E17" s="27">
        <v>22900</v>
      </c>
      <c r="F17" s="58">
        <f t="shared" si="0"/>
        <v>46648.319999999992</v>
      </c>
    </row>
    <row r="18" spans="1:6" ht="17.25" thickBot="1">
      <c r="A18" s="47"/>
      <c r="B18" s="57" t="s">
        <v>204</v>
      </c>
      <c r="C18" s="59" t="s">
        <v>211</v>
      </c>
      <c r="D18" s="60"/>
      <c r="E18" s="34">
        <v>4410</v>
      </c>
      <c r="F18" s="58">
        <f t="shared" si="0"/>
        <v>42238.319999999992</v>
      </c>
    </row>
    <row r="19" spans="1:6" ht="17.25" thickBot="1">
      <c r="A19" s="32"/>
      <c r="B19" s="26"/>
      <c r="C19" s="61" t="s">
        <v>10</v>
      </c>
      <c r="D19" s="62"/>
      <c r="E19" s="34">
        <v>633.05999999999995</v>
      </c>
      <c r="F19" s="58">
        <f t="shared" si="0"/>
        <v>41605.259999999995</v>
      </c>
    </row>
    <row r="20" spans="1:6" ht="17.25" thickBot="1">
      <c r="A20" s="64"/>
      <c r="B20" s="65"/>
      <c r="C20" s="66" t="s">
        <v>30</v>
      </c>
      <c r="D20" s="67"/>
      <c r="E20" s="68">
        <f>E10+E11+E12+E13+E14+E15+E16+E17+E18</f>
        <v>170246.39</v>
      </c>
      <c r="F20" s="69"/>
    </row>
    <row r="21" spans="1:6" ht="16.5">
      <c r="A21" s="32"/>
      <c r="B21" s="26"/>
      <c r="C21" s="54"/>
      <c r="D21" s="55"/>
      <c r="E21" s="63"/>
      <c r="F21" s="51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ENERO</vt:lpstr>
      <vt:lpstr>FEBRERO</vt:lpstr>
      <vt:lpstr>ABRIL</vt:lpstr>
      <vt:lpstr>MAYO</vt:lpstr>
      <vt:lpstr>JUNIO</vt:lpstr>
      <vt:lpstr>JULIO</vt:lpstr>
      <vt:lpstr>AGOSTO</vt:lpstr>
      <vt:lpstr>SEPTIEMBRE</vt:lpstr>
      <vt:lpstr>NOVIEMBRE</vt:lpstr>
      <vt:lpstr>ENERO-17</vt:lpstr>
      <vt:lpstr>FEBRERO-17</vt:lpstr>
      <vt:lpstr>MARZO-17</vt:lpstr>
      <vt:lpstr>ABRIL -17</vt:lpstr>
      <vt:lpstr>MAYO-17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Belkis De oleo</cp:lastModifiedBy>
  <cp:lastPrinted>2017-06-01T13:43:00Z</cp:lastPrinted>
  <dcterms:created xsi:type="dcterms:W3CDTF">2013-12-30T14:55:10Z</dcterms:created>
  <dcterms:modified xsi:type="dcterms:W3CDTF">2017-06-01T13:43:30Z</dcterms:modified>
</cp:coreProperties>
</file>